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840" windowWidth="13365" windowHeight="954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2" i="1" l="1"/>
  <c r="E29" i="1"/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11" i="1" s="1"/>
  <c r="D28" i="1" l="1"/>
  <c r="E21" i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E24" i="1" l="1"/>
  <c r="E22" i="1" l="1"/>
  <c r="D14" i="1" l="1"/>
  <c r="E15" i="1"/>
  <c r="E14" i="1" l="1"/>
  <c r="D13" i="1"/>
  <c r="E13" i="1" l="1"/>
  <c r="D30" i="1"/>
  <c r="E30" i="1" s="1"/>
</calcChain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 начисленной</t>
        </r>
      </text>
    </comment>
  </commentList>
</comments>
</file>

<file path=xl/sharedStrings.xml><?xml version="1.0" encoding="utf-8"?>
<sst xmlns="http://schemas.openxmlformats.org/spreadsheetml/2006/main" count="66" uniqueCount="65">
  <si>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</si>
  <si>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</si>
  <si>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</si>
  <si>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</si>
  <si>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</si>
  <si>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</si>
  <si>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</si>
  <si>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</si>
  <si>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</si>
  <si>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</si>
  <si>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</si>
  <si>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</si>
  <si>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</si>
  <si>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</si>
  <si>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</si>
  <si>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</si>
  <si>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</si>
  <si>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</si>
  <si>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</si>
  <si>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</si>
  <si>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</si>
  <si>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</si>
  <si>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</si>
  <si>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</si>
  <si>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</si>
  <si>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</si>
  <si>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</si>
  <si>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</si>
  <si>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</si>
  <si>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</si>
  <si>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</si>
  <si>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</si>
  <si>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</si>
  <si>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</si>
  <si>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</si>
  <si>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</si>
  <si>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</si>
  <si>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</si>
  <si>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</si>
  <si>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</si>
  <si>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</si>
  <si>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</si>
  <si>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</si>
  <si>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</si>
  <si>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</si>
  <si>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</si>
  <si>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</si>
  <si>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</si>
  <si>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</si>
  <si>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</si>
  <si>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</si>
  <si>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</si>
  <si>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</si>
  <si>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</si>
  <si>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</si>
  <si>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</si>
  <si>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ОАО "Теплосеть"</t>
  </si>
  <si>
    <t>Обслуживание ОДПУ</t>
  </si>
  <si>
    <t>Прочие поступления</t>
  </si>
  <si>
    <t>Налог на доходы (УСН) по строке электроэнергия</t>
  </si>
  <si>
    <t>Приложение на 8  листах</t>
  </si>
  <si>
    <t>3.2.7.</t>
  </si>
  <si>
    <t>Визуальное обследование балконных плит (ИП Ефимов)</t>
  </si>
  <si>
    <t>Доходы по содержанию и техническому обслуживанию</t>
  </si>
  <si>
    <t>Отчет ООО УК "ЖЭУ-2" за  2013 г. по выполненным работам и оказанным услугам по содержанию и техническому обслуживанию  многоквартирного жилого дома по  ул. Ленина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</si>
</sst>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206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2" fontId="3" fillId="0" borderId="26" xfId="0" applyNumberFormat="1" applyFont="1" applyBorder="1" applyAlignment="1">
      <alignment horizontal="right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28">
          <cell r="O28">
            <v>528958.95000000007</v>
          </cell>
          <cell r="Q28">
            <v>561841.22</v>
          </cell>
          <cell r="W28">
            <v>19203.82</v>
          </cell>
        </row>
      </sheetData>
      <sheetData sheetId="1">
        <row r="28">
          <cell r="AA28">
            <v>280044.00999999995</v>
          </cell>
          <cell r="AE28">
            <v>292538.94</v>
          </cell>
          <cell r="AG28">
            <v>13277.77</v>
          </cell>
        </row>
      </sheetData>
      <sheetData sheetId="2">
        <row r="69">
          <cell r="P69">
            <v>4743.9799999999996</v>
          </cell>
        </row>
        <row r="100">
          <cell r="O100">
            <v>69650.179999999993</v>
          </cell>
        </row>
      </sheetData>
      <sheetData sheetId="3">
        <row r="45">
          <cell r="C45">
            <v>3511.4</v>
          </cell>
          <cell r="Q45">
            <v>8373.973</v>
          </cell>
          <cell r="AN45">
            <v>2088</v>
          </cell>
          <cell r="AZ45">
            <v>0</v>
          </cell>
          <cell r="BN45">
            <v>6603.4550399999998</v>
          </cell>
          <cell r="BQ45">
            <v>2536.83</v>
          </cell>
        </row>
      </sheetData>
      <sheetData sheetId="4"/>
      <sheetData sheetId="5"/>
      <sheetData sheetId="6"/>
      <sheetData sheetId="7"/>
      <sheetData sheetId="8">
        <row r="45">
          <cell r="H45">
            <v>104920.63200000001</v>
          </cell>
          <cell r="J45">
            <v>21760.389774999996</v>
          </cell>
          <cell r="Q45">
            <v>20875.400000000001</v>
          </cell>
          <cell r="X45">
            <v>6694.13</v>
          </cell>
          <cell r="AE45">
            <v>84094.56</v>
          </cell>
          <cell r="AL45">
            <v>220520.91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H41"/>
  <sheetViews>
    <sheetView tabSelected="1" topLeftCell="A13" zoomScaleSheetLayoutView="75" workbookViewId="0">
      <selection activeCell="B5" sqref="B5:C5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64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ТО'!$O$28</f>
        <v>528958.95000000007</v>
      </c>
      <c r="E4" s="10">
        <f>'[1]Начисление ТО'!$Q$28+'[1]Начисление ТО'!$V$28</f>
        <v>561841.22</v>
      </c>
      <c r="F4" s="66">
        <f>'[1]Начисление ТО'!$W$28</f>
        <v>19203.82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Эл.Эн'!$AA$28</f>
        <v>280044.00999999995</v>
      </c>
      <c r="E5" s="12">
        <f>'[1]Начисление Эл.Эн'!$AE$28+'[1]Начисление Эл.Эн'!$AF$28</f>
        <v>292538.94</v>
      </c>
      <c r="F5" s="13">
        <f>'[1]Начисление Эл.Эн'!$AG$28</f>
        <v>13277.77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[1]Подрядчики!$C$45</f>
        <v>3511.4</v>
      </c>
      <c r="E7" s="17"/>
      <c r="F7" s="18"/>
    </row>
    <row r="8" spans="1:8" s="19" customFormat="1" ht="27.75" hidden="1" customHeight="1" outlineLevel="1" x14ac:dyDescent="0.2">
      <c r="A8" s="14"/>
      <c r="B8" s="89" t="s">
        <v>33</v>
      </c>
      <c r="C8" s="89"/>
      <c r="D8" s="34">
        <f>[1]ОСТАТОК!$D$45</f>
        <v>0</v>
      </c>
      <c r="E8" s="35" t="s">
        <v>0</v>
      </c>
      <c r="F8" s="18"/>
    </row>
    <row r="9" spans="1:8" s="20" customFormat="1" ht="14.25" customHeight="1" collapsed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29.25" customHeight="1" x14ac:dyDescent="0.2">
      <c r="A11" s="60" t="s">
        <v>34</v>
      </c>
      <c r="B11" s="90" t="s">
        <v>63</v>
      </c>
      <c r="C11" s="90"/>
      <c r="D11" s="67">
        <f>D4</f>
        <v>528958.95000000007</v>
      </c>
      <c r="E11" s="61">
        <f>D11/$D$7/12</f>
        <v>12.553372586432763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58</v>
      </c>
      <c r="C12" s="69"/>
      <c r="D12" s="39">
        <f>[1]ОСТАТОК!$E$45</f>
        <v>0</v>
      </c>
      <c r="E12" s="48">
        <f t="shared" ref="E12:E30" si="0">D12/$D$7/12</f>
        <v>0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D14+D22</f>
        <v>483637.61081499996</v>
      </c>
      <c r="E13" s="48">
        <f t="shared" si="0"/>
        <v>11.477796387362114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SUM(D15:D21)</f>
        <v>41362.647814999997</v>
      </c>
      <c r="E14" s="51">
        <f t="shared" si="0"/>
        <v>0.98162764649902223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[1]Подрядчики!$Q$45</f>
        <v>8373.973</v>
      </c>
      <c r="E15" s="53">
        <f t="shared" si="0"/>
        <v>0.19873300772721234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[1]Подрядчики!$BN$45</f>
        <v>6603.4550399999998</v>
      </c>
      <c r="E16" s="53">
        <f t="shared" si="0"/>
        <v>0.15671467790624821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[1]Подрядчики!$AN$45</f>
        <v>2088</v>
      </c>
      <c r="E17" s="53">
        <f t="shared" si="0"/>
        <v>4.9552884889217975E-2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[1]Подрядчики!$AZ$45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[1]Подрядчики!$BQ$45</f>
        <v>2536.83</v>
      </c>
      <c r="E19" s="53">
        <f t="shared" si="0"/>
        <v>6.0204619240189099E-2</v>
      </c>
      <c r="F19" s="27"/>
    </row>
    <row r="20" spans="1:6" hidden="1" x14ac:dyDescent="0.2">
      <c r="A20" s="54" t="s">
        <v>43</v>
      </c>
      <c r="B20" s="28" t="s">
        <v>56</v>
      </c>
      <c r="C20" s="28" t="s">
        <v>57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[1]ОСТАТОК!$J$45</f>
        <v>21760.389774999996</v>
      </c>
      <c r="E21" s="53">
        <f t="shared" si="0"/>
        <v>0.5164224567361545</v>
      </c>
      <c r="F21" s="27"/>
    </row>
    <row r="22" spans="1:6" s="44" customFormat="1" ht="23.25" customHeight="1" x14ac:dyDescent="0.2">
      <c r="A22" s="50" t="s">
        <v>44</v>
      </c>
      <c r="B22" s="77" t="s">
        <v>4</v>
      </c>
      <c r="C22" s="78"/>
      <c r="D22" s="42">
        <f>SUM(D23:D29)</f>
        <v>442274.96299999999</v>
      </c>
      <c r="E22" s="51">
        <f t="shared" si="0"/>
        <v>10.496168740863093</v>
      </c>
      <c r="F22" s="43"/>
    </row>
    <row r="23" spans="1:6" ht="16.5" customHeight="1" x14ac:dyDescent="0.2">
      <c r="A23" s="52" t="s">
        <v>45</v>
      </c>
      <c r="B23" s="79" t="s">
        <v>24</v>
      </c>
      <c r="C23" s="80"/>
      <c r="D23" s="37">
        <f>[1]ОСТАТОК!$H$45</f>
        <v>104920.63200000001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[1]ОСТАТОК!$Q$45</f>
        <v>20875.400000000001</v>
      </c>
      <c r="E24" s="53">
        <f t="shared" si="0"/>
        <v>0.49541968065918635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[1]ОСТАТОК!$X$45</f>
        <v>6694.13</v>
      </c>
      <c r="E25" s="53">
        <f t="shared" si="0"/>
        <v>0.15886659641928194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[1]ОСТАТОК!$AE$45</f>
        <v>84094.56</v>
      </c>
      <c r="E26" s="53">
        <f t="shared" si="0"/>
        <v>1.9957509825140969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[1]ОСТАТОК!$AL$45</f>
        <v>220520.91</v>
      </c>
      <c r="E27" s="53">
        <f t="shared" si="0"/>
        <v>5.2334517571339072</v>
      </c>
    </row>
    <row r="28" spans="1:6" ht="19.5" customHeight="1" x14ac:dyDescent="0.2">
      <c r="A28" s="52" t="s">
        <v>55</v>
      </c>
      <c r="B28" s="85" t="s">
        <v>59</v>
      </c>
      <c r="C28" s="86"/>
      <c r="D28" s="37">
        <f>(E5*1%)+(D12*1%)+(('[1]Резервный фонд'!$P$69+'[1]Резервный фонд'!$O$100)*1%)</f>
        <v>3669.3310000000001</v>
      </c>
      <c r="E28" s="53">
        <f t="shared" si="0"/>
        <v>8.7081387290919091E-2</v>
      </c>
    </row>
    <row r="29" spans="1:6" ht="19.5" customHeight="1" thickBot="1" x14ac:dyDescent="0.25">
      <c r="A29" s="52" t="s">
        <v>61</v>
      </c>
      <c r="B29" s="93" t="s">
        <v>62</v>
      </c>
      <c r="C29" s="94"/>
      <c r="D29" s="92">
        <v>1500</v>
      </c>
      <c r="E29" s="53">
        <f t="shared" si="0"/>
        <v>3.5598336845702565E-2</v>
      </c>
    </row>
    <row r="30" spans="1:6" ht="36.75" customHeight="1" thickBot="1" x14ac:dyDescent="0.25">
      <c r="A30" s="57" t="s">
        <v>50</v>
      </c>
      <c r="B30" s="81" t="s">
        <v>32</v>
      </c>
      <c r="C30" s="81"/>
      <c r="D30" s="58">
        <f>D11+D8+D12-D13</f>
        <v>45321.339185000106</v>
      </c>
      <c r="E30" s="59">
        <f t="shared" si="0"/>
        <v>1.0755761990706485</v>
      </c>
    </row>
    <row r="32" spans="1:6" x14ac:dyDescent="0.2">
      <c r="B32" s="31" t="s">
        <v>60</v>
      </c>
    </row>
    <row r="36" spans="2:5" ht="25.5" x14ac:dyDescent="0.2">
      <c r="B36" s="31" t="s">
        <v>51</v>
      </c>
      <c r="D36" s="33" t="s">
        <v>52</v>
      </c>
    </row>
    <row r="38" spans="2:5" x14ac:dyDescent="0.2">
      <c r="B38" s="31" t="s">
        <v>53</v>
      </c>
      <c r="D38" s="33" t="s">
        <v>54</v>
      </c>
    </row>
    <row r="41" spans="2:5" ht="25.5" customHeight="1" x14ac:dyDescent="0.2">
      <c r="D41" s="70"/>
      <c r="E41" s="70"/>
    </row>
  </sheetData>
  <mergeCells count="17">
    <mergeCell ref="B1:F1"/>
    <mergeCell ref="B7:C7"/>
    <mergeCell ref="B8:C8"/>
    <mergeCell ref="B11:C11"/>
    <mergeCell ref="B10:C10"/>
    <mergeCell ref="B12:C12"/>
    <mergeCell ref="D41:E41"/>
    <mergeCell ref="B3:C3"/>
    <mergeCell ref="B4:C4"/>
    <mergeCell ref="B5:C5"/>
    <mergeCell ref="B22:C22"/>
    <mergeCell ref="B23:C23"/>
    <mergeCell ref="B30:C30"/>
    <mergeCell ref="B13:C13"/>
    <mergeCell ref="B14:C14"/>
    <mergeCell ref="B28:C28"/>
    <mergeCell ref="B29:C29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2014-05-05T04:43:45Z</cp:lastPrinted>
  <dcterms:created xsi:type="dcterms:W3CDTF">2002-02-11T05:58:42Z</dcterms:created>
  <dcterms:modified xsi:type="dcterms:W3CDTF">2014-05-05T04:45:04Z</dcterms:modified>
</cp:coreProperties>
</file>