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8" i="1" l="1"/>
  <c r="D11" i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<sst xmlns="http://schemas.openxmlformats.org/spreadsheetml/2006/main" count="64" uniqueCount="63">
  <si>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</si>
  <si>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</si>
  <si>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</si>
  <si>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</si>
  <si>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</si>
  <si>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</si>
  <si>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</si>
  <si>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</si>
  <si>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</si>
  <si>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</si>
  <si>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</si>
  <si>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</si>
  <si>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</si>
  <si>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</si>
  <si>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</si>
  <si>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</si>
  <si>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</si>
  <si>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</si>
  <si>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</si>
  <si>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</si>
  <si>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</si>
  <si>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</si>
  <si>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</si>
  <si>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</si>
  <si>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</si>
  <si>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</si>
  <si>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</si>
  <si>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</si>
  <si>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</si>
  <si>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</si>
  <si>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</si>
  <si>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</si>
  <si>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</si>
  <si>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</si>
  <si>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</si>
  <si>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</si>
  <si>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</si>
  <si>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</si>
  <si>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</si>
  <si>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</si>
  <si>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</si>
  <si>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</si>
  <si>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</si>
  <si>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</si>
  <si>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</si>
  <si>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</si>
  <si>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</si>
  <si>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</si>
  <si>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</si>
  <si>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</si>
  <si>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</si>
  <si>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</si>
  <si>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</si>
  <si>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</si>
  <si>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</si>
  <si>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</si>
  <si>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ОАО "Теплосеть"</t>
  </si>
  <si>
    <t>Обслуживание ОДПУ</t>
  </si>
  <si>
    <t>Приложение на 12  листах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</si>
  <si>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Ломоносова 2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</si>
  <si>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</si>
  <si>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</si>
  <si>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Доходы по содержанию и техническому обслуживанию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</si>
</sst>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39">
          <cell r="O39">
            <v>253468.25999999995</v>
          </cell>
          <cell r="Q39">
            <v>249844.39</v>
          </cell>
          <cell r="W39">
            <v>12127.46</v>
          </cell>
        </row>
      </sheetData>
      <sheetData sheetId="1">
        <row r="39">
          <cell r="AA39">
            <v>131252.59</v>
          </cell>
          <cell r="AE39">
            <v>127743.58</v>
          </cell>
          <cell r="AG39">
            <v>3554.9799999999996</v>
          </cell>
        </row>
      </sheetData>
      <sheetData sheetId="2"/>
      <sheetData sheetId="3">
        <row r="49">
          <cell r="C49">
            <v>1658.7</v>
          </cell>
          <cell r="Q49">
            <v>4471.6864999999998</v>
          </cell>
          <cell r="AN49">
            <v>1856</v>
          </cell>
          <cell r="AZ49">
            <v>0</v>
          </cell>
          <cell r="BN49">
            <v>851.90831999999989</v>
          </cell>
          <cell r="BQ49">
            <v>1837.24</v>
          </cell>
        </row>
      </sheetData>
      <sheetData sheetId="4"/>
      <sheetData sheetId="5"/>
      <sheetData sheetId="6"/>
      <sheetData sheetId="7"/>
      <sheetData sheetId="8">
        <row r="49">
          <cell r="D49">
            <v>6947.01</v>
          </cell>
          <cell r="E49">
            <v>3285.72</v>
          </cell>
          <cell r="H49">
            <v>49561.956000000006</v>
          </cell>
          <cell r="J49">
            <v>9760.6000500000009</v>
          </cell>
          <cell r="Q49">
            <v>33488.129999999997</v>
          </cell>
          <cell r="X49">
            <v>7799.46</v>
          </cell>
          <cell r="AE49">
            <v>70742.170000000013</v>
          </cell>
          <cell r="AL49">
            <v>92056.930000000008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zoomScaleSheetLayoutView="75" workbookViewId="0">
      <selection activeCell="B12" sqref="B12:C12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59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ТО'!$O$39</f>
        <v>253468.25999999995</v>
      </c>
      <c r="E4" s="10">
        <f>'[1]Начисление ТО'!$Q$39+'[1]Начисление ТО'!$V$39</f>
        <v>249844.39</v>
      </c>
      <c r="F4" s="66">
        <f>'[1]Начисление ТО'!$W$39</f>
        <v>12127.46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Эл.Эн'!$AA$39</f>
        <v>131252.59</v>
      </c>
      <c r="E5" s="12">
        <f>'[1]Начисление Эл.Эн'!$AE$39+'[1]Начисление Эл.Эн'!$AF$39</f>
        <v>127743.58</v>
      </c>
      <c r="F5" s="13">
        <f>'[1]Начисление Эл.Эн'!$AG$39</f>
        <v>3554.9799999999996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[1]Подрядчики!$C$49</f>
        <v>1658.7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[1]ОСТАТОК!$D$49</f>
        <v>6947.01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90" t="s">
        <v>62</v>
      </c>
      <c r="C11" s="90"/>
      <c r="D11" s="67">
        <f>E4</f>
        <v>249844.39</v>
      </c>
      <c r="E11" s="61">
        <f>D11/$D$7/12</f>
        <v>12.552219107333052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60</v>
      </c>
      <c r="C12" s="69"/>
      <c r="D12" s="39">
        <f>[1]ОСТАТОК!$E$49</f>
        <v>3285.72</v>
      </c>
      <c r="E12" s="48">
        <f t="shared" ref="E12:E29" si="0">D12/$D$7/12</f>
        <v>0.16507505878097303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273736.37387000001</v>
      </c>
      <c r="E13" s="48">
        <f t="shared" si="0"/>
        <v>13.752555910753401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18777.434870000001</v>
      </c>
      <c r="E14" s="51">
        <f t="shared" si="0"/>
        <v>0.94338110518277363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[1]Подрядчики!$Q$49</f>
        <v>4471.6864999999998</v>
      </c>
      <c r="E15" s="53">
        <f t="shared" si="0"/>
        <v>0.22465819115371474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[1]Подрядчики!$BN$49</f>
        <v>851.90831999999989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[1]Подрядчики!$AN$49</f>
        <v>1856</v>
      </c>
      <c r="E17" s="53">
        <f t="shared" si="0"/>
        <v>9.3245714515383535E-2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[1]Подрядчики!$AZ$49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[1]Подрядчики!$BQ$49</f>
        <v>1837.24</v>
      </c>
      <c r="E19" s="53">
        <f t="shared" si="0"/>
        <v>9.2303209340648298E-2</v>
      </c>
      <c r="F19" s="27"/>
    </row>
    <row r="20" spans="1:6" hidden="1" x14ac:dyDescent="0.2">
      <c r="A20" s="54" t="s">
        <v>43</v>
      </c>
      <c r="B20" s="28" t="s">
        <v>56</v>
      </c>
      <c r="C20" s="28" t="s">
        <v>57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[1]ОСТАТОК!$J$49</f>
        <v>9760.6000500000009</v>
      </c>
      <c r="E21" s="53">
        <f t="shared" si="0"/>
        <v>0.49037399017302707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SUM(D23:D28)</f>
        <v>254958.93900000001</v>
      </c>
      <c r="E22" s="51">
        <f t="shared" si="0"/>
        <v>12.809174805570628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[1]ОСТАТОК!$H$49</f>
        <v>49561.956000000006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[1]ОСТАТОК!$Q$49</f>
        <v>33488.129999999997</v>
      </c>
      <c r="E24" s="53">
        <f t="shared" si="0"/>
        <v>1.682448604328691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[1]ОСТАТОК!$X$49</f>
        <v>7799.46</v>
      </c>
      <c r="E25" s="53">
        <f t="shared" si="0"/>
        <v>0.39184602399469465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[1]ОСТАТОК!$AE$49</f>
        <v>70742.170000000013</v>
      </c>
      <c r="E26" s="53">
        <f t="shared" si="0"/>
        <v>3.5540970840618158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[1]ОСТАТОК!$AL$49</f>
        <v>92056.930000000008</v>
      </c>
      <c r="E27" s="53">
        <f t="shared" si="0"/>
        <v>4.6249537790639259</v>
      </c>
    </row>
    <row r="28" spans="1:6" ht="32.25" customHeight="1" thickBot="1" x14ac:dyDescent="0.25">
      <c r="A28" s="52" t="s">
        <v>55</v>
      </c>
      <c r="B28" s="85" t="s">
        <v>61</v>
      </c>
      <c r="C28" s="86"/>
      <c r="D28" s="37">
        <f>(E5*1%)+(D12*1%)</f>
        <v>1310.2929999999999</v>
      </c>
      <c r="E28" s="53">
        <f t="shared" si="0"/>
        <v>6.5829314121500768E-2</v>
      </c>
    </row>
    <row r="29" spans="1:6" ht="36.75" customHeight="1" thickBot="1" x14ac:dyDescent="0.25">
      <c r="A29" s="57" t="s">
        <v>50</v>
      </c>
      <c r="B29" s="81" t="s">
        <v>32</v>
      </c>
      <c r="C29" s="81"/>
      <c r="D29" s="58">
        <f>D11+D8+D12-D13</f>
        <v>-13659.253869999986</v>
      </c>
      <c r="E29" s="59">
        <f t="shared" si="0"/>
        <v>-0.68624293472799913</v>
      </c>
    </row>
    <row r="31" spans="1:6" x14ac:dyDescent="0.2">
      <c r="B31" s="31" t="s">
        <v>58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2014-05-14T10:19:27Z</cp:lastPrinted>
  <dcterms:created xsi:type="dcterms:W3CDTF">2002-02-11T05:58:42Z</dcterms:created>
  <dcterms:modified xsi:type="dcterms:W3CDTF">2014-05-14T10:19:29Z</dcterms:modified>
</cp:coreProperties>
</file>