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F5" i="1" l="1"/>
  <c r="F4" i="1"/>
  <c r="E5" i="1"/>
  <c r="E4" i="1"/>
  <c r="D11" i="1" s="1"/>
  <c r="D5" i="1"/>
  <c r="D4" i="1"/>
  <c r="D12" i="1"/>
  <c r="D26" i="1"/>
  <c r="D25" i="1"/>
  <c r="D24" i="1"/>
  <c r="D22" i="1"/>
  <c r="D20" i="1"/>
  <c r="D19" i="1"/>
  <c r="D18" i="1"/>
  <c r="D16" i="1"/>
  <c r="D15" i="1"/>
  <c r="D8" i="1"/>
  <c r="D7" i="1"/>
  <c r="E27" i="1" s="1"/>
  <c r="E20" i="1" l="1"/>
  <c r="D28" i="1" l="1"/>
  <c r="E28" i="1" l="1"/>
  <c r="E12" i="1" l="1"/>
  <c r="E26" i="1"/>
  <c r="E25" i="1"/>
  <c r="E24" i="1"/>
  <c r="E22" i="1"/>
  <c r="E19" i="1"/>
  <c r="E18" i="1"/>
  <c r="E16" i="1"/>
  <c r="E11" i="1" l="1"/>
  <c r="E15" i="1" l="1"/>
  <c r="D23" i="1" l="1"/>
  <c r="E23" i="1" l="1"/>
  <c r="D21" i="1"/>
  <c r="E21" i="1" l="1"/>
  <c r="D17" i="1" l="1"/>
  <c r="E17" i="1" l="1"/>
  <c r="D14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<sst xmlns="http://schemas.openxmlformats.org/spreadsheetml/2006/main" count="63" uniqueCount="63">
  <si>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</si>
  <si>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</si>
  <si>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</si>
  <si>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</si>
  <si>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</si>
  <si>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</si>
  <si>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</si>
  <si>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</si>
  <si>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</si>
  <si>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</si>
  <si>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</si>
  <si>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</si>
  <si>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</si>
  <si>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</si>
  <si>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</si>
  <si>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</si>
  <si>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</si>
  <si>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</si>
  <si>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</si>
  <si>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</si>
  <si>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</si>
  <si>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</si>
  <si>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</si>
  <si>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</si>
  <si>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</si>
  <si>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</si>
  <si>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</si>
  <si>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</si>
  <si>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</si>
  <si>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</si>
  <si>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</si>
  <si>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</si>
  <si>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</si>
  <si>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</si>
  <si>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</si>
  <si>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</si>
  <si>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</si>
  <si>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</si>
  <si>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</si>
  <si>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</si>
  <si>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</si>
  <si>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</si>
  <si>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</si>
  <si>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</si>
  <si>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</si>
  <si>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</si>
  <si>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</si>
  <si>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</si>
  <si>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</si>
  <si>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</si>
  <si>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</si>
  <si>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</si>
  <si>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</si>
  <si>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</si>
  <si>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</si>
  <si>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Мира 309</t>
  </si>
  <si>
    <t>3.2.7.</t>
  </si>
  <si>
    <t>Установка прибора учета воды</t>
  </si>
  <si>
    <t>Поступило от провайдеров (за размещение оборудования)</t>
  </si>
  <si>
    <t>Аварийное обслуживание  водоснабжения , систем центрального отопления</t>
  </si>
  <si>
    <t>Налог на доходы (УСН) по строке электроэнергия, поступления от провайдеров</t>
  </si>
  <si>
    <t>Приложение на 8  листах</t>
  </si>
  <si>
    <t>Доходы по содержанию и техническому обслуживанию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</si>
</sst>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52">
          <cell r="O52">
            <v>190140.78</v>
          </cell>
          <cell r="Q52">
            <v>188805.3</v>
          </cell>
          <cell r="W52">
            <v>3054.09</v>
          </cell>
        </row>
      </sheetData>
      <sheetData sheetId="1">
        <row r="52">
          <cell r="AA52">
            <v>96105.010000000009</v>
          </cell>
          <cell r="AE52">
            <v>129010.46999999999</v>
          </cell>
          <cell r="AG52">
            <v>1989.24</v>
          </cell>
        </row>
      </sheetData>
      <sheetData sheetId="2"/>
      <sheetData sheetId="3">
        <row r="54">
          <cell r="C54">
            <v>1287.7</v>
          </cell>
          <cell r="Q54">
            <v>1281.2615000000001</v>
          </cell>
          <cell r="AN54">
            <v>1682</v>
          </cell>
          <cell r="AZ54">
            <v>133</v>
          </cell>
          <cell r="BN54">
            <v>660.95183999999995</v>
          </cell>
          <cell r="BQ54">
            <v>1780.13</v>
          </cell>
        </row>
      </sheetData>
      <sheetData sheetId="4"/>
      <sheetData sheetId="5"/>
      <sheetData sheetId="6"/>
      <sheetData sheetId="7"/>
      <sheetData sheetId="8">
        <row r="54">
          <cell r="D54">
            <v>11465.56</v>
          </cell>
          <cell r="E54">
            <v>2480</v>
          </cell>
          <cell r="H54">
            <v>38476.47600000001</v>
          </cell>
          <cell r="J54">
            <v>7337.4848750000001</v>
          </cell>
          <cell r="Q54">
            <v>37548.959999999999</v>
          </cell>
          <cell r="X54">
            <v>6254.9</v>
          </cell>
          <cell r="AE54">
            <v>45859.75</v>
          </cell>
          <cell r="AL54">
            <v>57051.17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zoomScaleSheetLayoutView="75" workbookViewId="0">
      <selection activeCell="C15" sqref="C1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55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ТО'!$O$52</f>
        <v>190140.78</v>
      </c>
      <c r="E4" s="10">
        <f>'[1]Начисление ТО'!$Q$52+'[1]Начисление ТО'!$V$52</f>
        <v>188805.3</v>
      </c>
      <c r="F4" s="66">
        <f>'[1]Начисление ТО'!$W$52</f>
        <v>3054.09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Эл.Эн'!$AA$52</f>
        <v>96105.010000000009</v>
      </c>
      <c r="E5" s="12">
        <f>'[1]Начисление Эл.Эн'!$AE$52+'[1]Начисление Эл.Эн'!$AF$52</f>
        <v>129010.46999999999</v>
      </c>
      <c r="F5" s="13">
        <f>'[1]Начисление Эл.Эн'!$AG$52</f>
        <v>1989.24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[1]Подрядчики!$C$54</f>
        <v>1287.7</v>
      </c>
      <c r="E7" s="17"/>
      <c r="F7" s="18"/>
    </row>
    <row r="8" spans="1:8" s="19" customFormat="1" ht="27.75" customHeight="1" outlineLevel="1" x14ac:dyDescent="0.2">
      <c r="A8" s="14"/>
      <c r="B8" s="89" t="s">
        <v>32</v>
      </c>
      <c r="C8" s="89"/>
      <c r="D8" s="34">
        <f>[1]ОСТАТОК!$D$54</f>
        <v>11465.56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29</v>
      </c>
      <c r="B10" s="91" t="s">
        <v>9</v>
      </c>
      <c r="C10" s="91"/>
      <c r="D10" s="63" t="s">
        <v>28</v>
      </c>
      <c r="E10" s="64" t="s">
        <v>30</v>
      </c>
    </row>
    <row r="11" spans="1:8" s="40" customFormat="1" ht="33.75" customHeight="1" x14ac:dyDescent="0.2">
      <c r="A11" s="60" t="s">
        <v>33</v>
      </c>
      <c r="B11" s="90" t="s">
        <v>62</v>
      </c>
      <c r="C11" s="90"/>
      <c r="D11" s="67">
        <f>E4</f>
        <v>188805.3</v>
      </c>
      <c r="E11" s="61">
        <f>D11/$D$7/12</f>
        <v>12.218509746058864</v>
      </c>
      <c r="G11" s="22"/>
      <c r="H11" s="23"/>
    </row>
    <row r="12" spans="1:8" s="40" customFormat="1" ht="24" customHeight="1" x14ac:dyDescent="0.2">
      <c r="A12" s="47" t="s">
        <v>34</v>
      </c>
      <c r="B12" s="68" t="s">
        <v>58</v>
      </c>
      <c r="C12" s="69"/>
      <c r="D12" s="39">
        <f>[1]ОСТАТОК!$E$54</f>
        <v>2480</v>
      </c>
      <c r="E12" s="48">
        <f t="shared" ref="E12:E29" si="0">D12/$D$7/12</f>
        <v>0.16049286842173385</v>
      </c>
      <c r="G12" s="22"/>
      <c r="H12" s="23"/>
    </row>
    <row r="13" spans="1:8" s="40" customFormat="1" ht="26.25" customHeight="1" x14ac:dyDescent="0.2">
      <c r="A13" s="49" t="s">
        <v>35</v>
      </c>
      <c r="B13" s="82" t="s">
        <v>10</v>
      </c>
      <c r="C13" s="83"/>
      <c r="D13" s="38">
        <f>D14+D21</f>
        <v>209355.98891499999</v>
      </c>
      <c r="E13" s="48">
        <f t="shared" si="0"/>
        <v>13.548444831547203</v>
      </c>
      <c r="F13" s="41"/>
    </row>
    <row r="14" spans="1:8" s="44" customFormat="1" x14ac:dyDescent="0.2">
      <c r="A14" s="50" t="s">
        <v>36</v>
      </c>
      <c r="B14" s="84" t="s">
        <v>11</v>
      </c>
      <c r="C14" s="84"/>
      <c r="D14" s="45">
        <f>SUM(D15:D20)</f>
        <v>12874.828215000001</v>
      </c>
      <c r="E14" s="51">
        <f t="shared" si="0"/>
        <v>0.83319278655742801</v>
      </c>
      <c r="F14" s="46"/>
    </row>
    <row r="15" spans="1:8" ht="42.75" customHeight="1" x14ac:dyDescent="0.2">
      <c r="A15" s="52" t="s">
        <v>37</v>
      </c>
      <c r="B15" s="25" t="s">
        <v>12</v>
      </c>
      <c r="C15" s="25" t="s">
        <v>59</v>
      </c>
      <c r="D15" s="36">
        <f>[1]Подрядчики!$Q$54</f>
        <v>1281.2615000000001</v>
      </c>
      <c r="E15" s="53">
        <f t="shared" si="0"/>
        <v>8.2916666666666666E-2</v>
      </c>
      <c r="F15" s="27"/>
    </row>
    <row r="16" spans="1:8" ht="46.5" customHeight="1" x14ac:dyDescent="0.2">
      <c r="A16" s="52" t="s">
        <v>38</v>
      </c>
      <c r="B16" s="25" t="s">
        <v>13</v>
      </c>
      <c r="C16" s="25" t="s">
        <v>14</v>
      </c>
      <c r="D16" s="36">
        <f>[1]Подрядчики!$BN$54</f>
        <v>660.95183999999995</v>
      </c>
      <c r="E16" s="53">
        <f t="shared" si="0"/>
        <v>4.2773409955735031E-2</v>
      </c>
      <c r="F16" s="27"/>
    </row>
    <row r="17" spans="1:6" x14ac:dyDescent="0.2">
      <c r="A17" s="52" t="s">
        <v>39</v>
      </c>
      <c r="B17" s="25" t="s">
        <v>15</v>
      </c>
      <c r="C17" s="25" t="s">
        <v>16</v>
      </c>
      <c r="D17" s="26">
        <f>[1]Подрядчики!$AN$54</f>
        <v>1682</v>
      </c>
      <c r="E17" s="53">
        <f t="shared" si="0"/>
        <v>0.10885040511506304</v>
      </c>
      <c r="F17" s="27"/>
    </row>
    <row r="18" spans="1:6" ht="25.5" x14ac:dyDescent="0.2">
      <c r="A18" s="52" t="s">
        <v>40</v>
      </c>
      <c r="B18" s="25" t="s">
        <v>17</v>
      </c>
      <c r="C18" s="25" t="s">
        <v>18</v>
      </c>
      <c r="D18" s="26">
        <f>[1]Подрядчики!$AZ$54</f>
        <v>133</v>
      </c>
      <c r="E18" s="53">
        <f t="shared" si="0"/>
        <v>8.6070772177784683E-3</v>
      </c>
      <c r="F18" s="27"/>
    </row>
    <row r="19" spans="1:6" x14ac:dyDescent="0.2">
      <c r="A19" s="54" t="s">
        <v>41</v>
      </c>
      <c r="B19" s="25" t="s">
        <v>19</v>
      </c>
      <c r="C19" s="25" t="s">
        <v>20</v>
      </c>
      <c r="D19" s="26">
        <f>[1]Подрядчики!$BQ$54</f>
        <v>1780.13</v>
      </c>
      <c r="E19" s="53">
        <f t="shared" si="0"/>
        <v>0.11520087494499237</v>
      </c>
      <c r="F19" s="27"/>
    </row>
    <row r="20" spans="1:6" ht="15" customHeight="1" x14ac:dyDescent="0.2">
      <c r="A20" s="52" t="s">
        <v>42</v>
      </c>
      <c r="B20" s="28" t="s">
        <v>21</v>
      </c>
      <c r="C20" s="28" t="s">
        <v>22</v>
      </c>
      <c r="D20" s="36">
        <f>[1]ОСТАТОК!$J$54</f>
        <v>7337.4848750000001</v>
      </c>
      <c r="E20" s="53">
        <f t="shared" si="0"/>
        <v>0.47484435265719238</v>
      </c>
      <c r="F20" s="27"/>
    </row>
    <row r="21" spans="1:6" s="44" customFormat="1" ht="23.25" customHeight="1" x14ac:dyDescent="0.2">
      <c r="A21" s="50" t="s">
        <v>43</v>
      </c>
      <c r="B21" s="77" t="s">
        <v>4</v>
      </c>
      <c r="C21" s="78"/>
      <c r="D21" s="42">
        <f>SUM(D22:D28)</f>
        <v>196481.16070000001</v>
      </c>
      <c r="E21" s="51">
        <f t="shared" si="0"/>
        <v>12.715252044989775</v>
      </c>
      <c r="F21" s="43"/>
    </row>
    <row r="22" spans="1:6" ht="16.5" customHeight="1" x14ac:dyDescent="0.2">
      <c r="A22" s="52" t="s">
        <v>44</v>
      </c>
      <c r="B22" s="79" t="s">
        <v>23</v>
      </c>
      <c r="C22" s="80"/>
      <c r="D22" s="37">
        <f>[1]ОСТАТОК!$H$54</f>
        <v>38476.47600000001</v>
      </c>
      <c r="E22" s="53">
        <f t="shared" si="0"/>
        <v>2.4900000000000007</v>
      </c>
    </row>
    <row r="23" spans="1:6" ht="17.25" customHeight="1" x14ac:dyDescent="0.2">
      <c r="A23" s="52" t="s">
        <v>45</v>
      </c>
      <c r="B23" s="29" t="s">
        <v>24</v>
      </c>
      <c r="C23" s="30"/>
      <c r="D23" s="37">
        <f>[1]ОСТАТОК!$Q$54</f>
        <v>37548.959999999999</v>
      </c>
      <c r="E23" s="53">
        <f t="shared" si="0"/>
        <v>2.4299759260697367</v>
      </c>
    </row>
    <row r="24" spans="1:6" ht="15.75" customHeight="1" x14ac:dyDescent="0.2">
      <c r="A24" s="52" t="s">
        <v>46</v>
      </c>
      <c r="B24" s="29" t="s">
        <v>25</v>
      </c>
      <c r="C24" s="30"/>
      <c r="D24" s="37">
        <f>[1]ОСТАТОК!$X$54</f>
        <v>6254.9</v>
      </c>
      <c r="E24" s="53">
        <f t="shared" si="0"/>
        <v>0.40478501721415444</v>
      </c>
    </row>
    <row r="25" spans="1:6" ht="17.25" customHeight="1" x14ac:dyDescent="0.2">
      <c r="A25" s="52" t="s">
        <v>47</v>
      </c>
      <c r="B25" s="29" t="s">
        <v>26</v>
      </c>
      <c r="C25" s="30"/>
      <c r="D25" s="37">
        <f>[1]ОСТАТОК!$AE$54</f>
        <v>45859.75</v>
      </c>
      <c r="E25" s="53">
        <f t="shared" si="0"/>
        <v>2.9678075897595195</v>
      </c>
    </row>
    <row r="26" spans="1:6" ht="14.25" customHeight="1" x14ac:dyDescent="0.2">
      <c r="A26" s="52" t="s">
        <v>48</v>
      </c>
      <c r="B26" s="55" t="s">
        <v>27</v>
      </c>
      <c r="C26" s="56"/>
      <c r="D26" s="37">
        <f>[1]ОСТАТОК!$AL$54</f>
        <v>57051.17</v>
      </c>
      <c r="E26" s="53">
        <f t="shared" si="0"/>
        <v>3.6920588387564393</v>
      </c>
    </row>
    <row r="27" spans="1:6" ht="14.25" customHeight="1" x14ac:dyDescent="0.2">
      <c r="A27" s="52" t="s">
        <v>54</v>
      </c>
      <c r="B27" s="79" t="s">
        <v>57</v>
      </c>
      <c r="C27" s="80"/>
      <c r="D27" s="37">
        <v>9975</v>
      </c>
      <c r="E27" s="53">
        <f t="shared" si="0"/>
        <v>0.64553079133338509</v>
      </c>
    </row>
    <row r="28" spans="1:6" ht="31.5" customHeight="1" thickBot="1" x14ac:dyDescent="0.25">
      <c r="A28" s="52" t="s">
        <v>56</v>
      </c>
      <c r="B28" s="85" t="s">
        <v>60</v>
      </c>
      <c r="C28" s="86"/>
      <c r="D28" s="37">
        <f>(E5*1%)+(D12*1%)</f>
        <v>1314.9046999999998</v>
      </c>
      <c r="E28" s="53">
        <f t="shared" si="0"/>
        <v>8.5093881856540057E-2</v>
      </c>
    </row>
    <row r="29" spans="1:6" ht="36.75" customHeight="1" thickBot="1" x14ac:dyDescent="0.25">
      <c r="A29" s="57" t="s">
        <v>49</v>
      </c>
      <c r="B29" s="81" t="s">
        <v>31</v>
      </c>
      <c r="C29" s="81"/>
      <c r="D29" s="58">
        <f>D11+D8+D12-D13</f>
        <v>-6605.1289150000084</v>
      </c>
      <c r="E29" s="59">
        <f t="shared" si="0"/>
        <v>-0.42745003462245396</v>
      </c>
    </row>
    <row r="31" spans="1:6" x14ac:dyDescent="0.2">
      <c r="B31" s="31" t="s">
        <v>61</v>
      </c>
    </row>
    <row r="35" spans="2:5" ht="25.5" x14ac:dyDescent="0.2">
      <c r="B35" s="31" t="s">
        <v>50</v>
      </c>
      <c r="D35" s="33" t="s">
        <v>51</v>
      </c>
    </row>
    <row r="37" spans="2:5" x14ac:dyDescent="0.2">
      <c r="B37" s="31" t="s">
        <v>52</v>
      </c>
      <c r="D37" s="33" t="s">
        <v>53</v>
      </c>
    </row>
    <row r="40" spans="2:5" ht="25.5" customHeight="1" x14ac:dyDescent="0.2">
      <c r="D40" s="70"/>
      <c r="E40" s="70"/>
    </row>
  </sheetData>
  <mergeCells count="17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1:C21"/>
    <mergeCell ref="B22:C22"/>
    <mergeCell ref="B29:C29"/>
    <mergeCell ref="B13:C13"/>
    <mergeCell ref="B14:C14"/>
    <mergeCell ref="B28:C28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2014-04-25T04:42:55Z</cp:lastPrinted>
  <dcterms:created xsi:type="dcterms:W3CDTF">2002-02-11T05:58:42Z</dcterms:created>
  <dcterms:modified xsi:type="dcterms:W3CDTF">2014-04-25T04:46:00Z</dcterms:modified>
</cp:coreProperties>
</file>