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80" windowWidth="13170" windowHeight="100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2" i="1" l="1"/>
  <c r="D20" i="1"/>
  <c r="D19" i="1"/>
  <c r="D18" i="1"/>
  <c r="D17" i="1"/>
  <c r="D16" i="1"/>
  <c r="D15" i="1"/>
  <c r="D12" i="1"/>
  <c r="D8" i="1"/>
  <c r="D7" i="1"/>
  <c r="F5" i="1"/>
  <c r="F4" i="1"/>
  <c r="E5" i="1"/>
  <c r="E4" i="1"/>
  <c r="D5" i="1"/>
  <c r="D4" i="1"/>
  <c r="D27" i="1" l="1"/>
  <c r="D11" i="1" l="1"/>
  <c r="E20" i="1" l="1"/>
  <c r="E27" i="1" l="1"/>
  <c r="E12" i="1" l="1"/>
  <c r="E22" i="1"/>
  <c r="E19" i="1"/>
  <c r="E18" i="1"/>
  <c r="E17" i="1"/>
  <c r="E16" i="1"/>
  <c r="E11" i="1" l="1"/>
  <c r="D14" i="1" l="1"/>
  <c r="E15" i="1"/>
  <c r="E14" i="1" l="1"/>
  <c r="D26" i="1" l="1"/>
  <c r="E26" i="1" s="1"/>
  <c r="D25" i="1"/>
  <c r="E25" i="1" s="1"/>
  <c r="D24" i="1"/>
  <c r="E24" i="1" s="1"/>
  <c r="D23" i="1"/>
  <c r="E23" i="1" l="1"/>
  <c r="D21" i="1"/>
  <c r="E21" i="1" l="1"/>
  <c r="D13" i="1"/>
  <c r="E13" i="1" l="1"/>
  <c r="D28" i="1"/>
  <c r="E28" i="1" s="1"/>
</calcChain>
</file>

<file path=xl/sharedStrings.xml><?xml version="1.0" encoding="utf-8"?>
<sst xmlns="http://schemas.openxmlformats.org/spreadsheetml/2006/main" count="59" uniqueCount="59">
  <si>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</si>
  <si>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</si>
  <si>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</si>
  <si>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</si>
  <si>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</si>
  <si>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</si>
  <si>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</si>
  <si>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</si>
  <si>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</si>
  <si>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</si>
  <si>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</si>
  <si>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</si>
  <si>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</si>
  <si>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</si>
  <si>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</si>
  <si>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</si>
  <si>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</si>
  <si>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</si>
  <si>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</si>
  <si>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</si>
  <si>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</si>
  <si>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</si>
  <si>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</si>
  <si>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</si>
  <si>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</si>
  <si>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</si>
  <si>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</si>
  <si>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</si>
  <si>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</si>
  <si>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</si>
  <si>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</si>
  <si>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</si>
  <si>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</si>
  <si>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</si>
  <si>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</si>
  <si>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</si>
  <si>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</si>
  <si>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</si>
  <si>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</si>
  <si>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</si>
  <si>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</si>
  <si>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</si>
  <si>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</si>
  <si>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</si>
  <si>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</si>
  <si>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</si>
  <si>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</si>
  <si>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</si>
  <si>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</si>
  <si>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</si>
  <si>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</si>
  <si>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</si>
  <si>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</si>
  <si>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3.2.6.</t>
  </si>
  <si>
    <t>Доходы по содержанию и техническому обслуживанию</t>
  </si>
  <si>
    <t>Налог на доходы (УСН) по строке электроэнергия</t>
  </si>
  <si>
    <t>Поступления от провайдеров за размещение оборудования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</si>
  <si>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Морозова 14</t>
  </si>
  <si>
    <t>Приложение на 10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</si>
</sst>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62">
          <cell r="O62">
            <v>218150.79</v>
          </cell>
          <cell r="Q62">
            <v>219343.86</v>
          </cell>
          <cell r="W62">
            <v>971.09</v>
          </cell>
        </row>
      </sheetData>
      <sheetData sheetId="1">
        <row r="62">
          <cell r="AA62">
            <v>123082.37</v>
          </cell>
          <cell r="AE62">
            <v>166776.35</v>
          </cell>
          <cell r="AG62">
            <v>488.91999999999996</v>
          </cell>
        </row>
      </sheetData>
      <sheetData sheetId="2"/>
      <sheetData sheetId="3">
        <row r="63">
          <cell r="C63">
            <v>1476.2</v>
          </cell>
          <cell r="Q63">
            <v>4789.8490000000002</v>
          </cell>
          <cell r="AN63">
            <v>2088</v>
          </cell>
          <cell r="AZ63">
            <v>0</v>
          </cell>
          <cell r="BN63">
            <v>758.17631999999992</v>
          </cell>
          <cell r="BQ63">
            <v>2650.95</v>
          </cell>
        </row>
      </sheetData>
      <sheetData sheetId="4"/>
      <sheetData sheetId="5"/>
      <sheetData sheetId="6"/>
      <sheetData sheetId="7"/>
      <sheetData sheetId="8">
        <row r="63">
          <cell r="D63">
            <v>-22839.24</v>
          </cell>
          <cell r="E63">
            <v>1785.72</v>
          </cell>
          <cell r="H63">
            <v>44108.856</v>
          </cell>
          <cell r="J63">
            <v>8667.2050749999999</v>
          </cell>
          <cell r="Q63">
            <v>23303.629999999997</v>
          </cell>
          <cell r="X63">
            <v>1732.05</v>
          </cell>
          <cell r="AE63">
            <v>28589.42</v>
          </cell>
          <cell r="AL63">
            <v>112362.18000000001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tabSelected="1" topLeftCell="A4" zoomScaleSheetLayoutView="75" workbookViewId="0">
      <selection activeCell="D36" sqref="D36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57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ТО'!$O$62</f>
        <v>218150.79</v>
      </c>
      <c r="E4" s="10">
        <f>'[1]Начисление ТО'!$Q$62+'[1]Начисление ТО'!$V$62</f>
        <v>219343.86</v>
      </c>
      <c r="F4" s="66">
        <f>'[1]Начисление ТО'!$W$62</f>
        <v>971.09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Эл.Эн'!$AA$62</f>
        <v>123082.37</v>
      </c>
      <c r="E5" s="12">
        <f>'[1]Начисление Эл.Эн'!$AE$62+'[1]Начисление Эл.Эн'!$AF$62</f>
        <v>166776.35</v>
      </c>
      <c r="F5" s="13">
        <f>'[1]Начисление Эл.Эн'!$AG$62</f>
        <v>488.91999999999996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[1]Подрядчики!$C$63</f>
        <v>1476.2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[1]ОСТАТОК!$D$63</f>
        <v>-22839.24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90" t="s">
        <v>54</v>
      </c>
      <c r="C11" s="90"/>
      <c r="D11" s="67">
        <f>E4</f>
        <v>219343.86</v>
      </c>
      <c r="E11" s="61">
        <f>D11/$D$7/12</f>
        <v>12.382234792033598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56</v>
      </c>
      <c r="C12" s="69"/>
      <c r="D12" s="39">
        <f>[1]ОСТАТОК!$E$63</f>
        <v>1785.72</v>
      </c>
      <c r="E12" s="48">
        <f t="shared" ref="E12:E28" si="0">D12/$D$7/12</f>
        <v>0.10080612383145915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D14+D21</f>
        <v>230735.937095</v>
      </c>
      <c r="E13" s="48">
        <f t="shared" si="0"/>
        <v>13.025331769351489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SUM(D15:D20)</f>
        <v>18954.180394999999</v>
      </c>
      <c r="E14" s="51">
        <f t="shared" si="0"/>
        <v>1.0699871514135391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[1]Подрядчики!$Q$63</f>
        <v>4789.8490000000002</v>
      </c>
      <c r="E15" s="53">
        <f t="shared" si="0"/>
        <v>0.27039295714221195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[1]Подрядчики!$BN$63</f>
        <v>758.17631999999992</v>
      </c>
      <c r="E16" s="53">
        <f t="shared" si="0"/>
        <v>4.2799999999999998E-2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[1]Подрядчики!$AN$63</f>
        <v>2088</v>
      </c>
      <c r="E17" s="53">
        <f t="shared" si="0"/>
        <v>0.11787020728898523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[1]Подрядчики!$AZ$63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[1]Подрядчики!$BQ$63</f>
        <v>2650.95</v>
      </c>
      <c r="E19" s="53">
        <f t="shared" si="0"/>
        <v>0.14964943774556291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[1]ОСТАТОК!$J$63</f>
        <v>8667.2050749999999</v>
      </c>
      <c r="E20" s="53">
        <f t="shared" si="0"/>
        <v>0.4892745492367791</v>
      </c>
      <c r="F20" s="27"/>
    </row>
    <row r="21" spans="1:6" s="44" customFormat="1" ht="23.25" customHeight="1" x14ac:dyDescent="0.2">
      <c r="A21" s="50" t="s">
        <v>44</v>
      </c>
      <c r="B21" s="77" t="s">
        <v>4</v>
      </c>
      <c r="C21" s="78"/>
      <c r="D21" s="42">
        <f>SUM(D22:D27)</f>
        <v>211781.7567</v>
      </c>
      <c r="E21" s="51">
        <f t="shared" si="0"/>
        <v>11.955344617937948</v>
      </c>
      <c r="F21" s="43"/>
    </row>
    <row r="22" spans="1:6" ht="16.5" customHeight="1" x14ac:dyDescent="0.2">
      <c r="A22" s="52" t="s">
        <v>45</v>
      </c>
      <c r="B22" s="79" t="s">
        <v>24</v>
      </c>
      <c r="C22" s="80"/>
      <c r="D22" s="37">
        <f>[1]ОСТАТОК!$H$63</f>
        <v>44108.856</v>
      </c>
      <c r="E22" s="53">
        <f t="shared" si="0"/>
        <v>2.4899999999999998</v>
      </c>
    </row>
    <row r="23" spans="1:6" ht="17.25" customHeight="1" x14ac:dyDescent="0.2">
      <c r="A23" s="52" t="s">
        <v>46</v>
      </c>
      <c r="B23" s="29" t="s">
        <v>25</v>
      </c>
      <c r="C23" s="30"/>
      <c r="D23" s="37">
        <f>[1]ОСТАТОК!$Q$63</f>
        <v>23303.629999999997</v>
      </c>
      <c r="E23" s="53">
        <f t="shared" si="0"/>
        <v>1.3155190127805625</v>
      </c>
    </row>
    <row r="24" spans="1:6" ht="15.75" customHeight="1" x14ac:dyDescent="0.2">
      <c r="A24" s="52" t="s">
        <v>47</v>
      </c>
      <c r="B24" s="29" t="s">
        <v>26</v>
      </c>
      <c r="C24" s="30"/>
      <c r="D24" s="37">
        <f>[1]ОСТАТОК!$X$63</f>
        <v>1732.05</v>
      </c>
      <c r="E24" s="53">
        <f t="shared" si="0"/>
        <v>9.7776385313643133E-2</v>
      </c>
    </row>
    <row r="25" spans="1:6" ht="17.25" customHeight="1" x14ac:dyDescent="0.2">
      <c r="A25" s="52" t="s">
        <v>48</v>
      </c>
      <c r="B25" s="29" t="s">
        <v>27</v>
      </c>
      <c r="C25" s="30"/>
      <c r="D25" s="37">
        <f>[1]ОСТАТОК!$AE$63</f>
        <v>28589.42</v>
      </c>
      <c r="E25" s="53">
        <f t="shared" si="0"/>
        <v>1.6139084586551053</v>
      </c>
    </row>
    <row r="26" spans="1:6" ht="14.25" customHeight="1" x14ac:dyDescent="0.2">
      <c r="A26" s="52" t="s">
        <v>49</v>
      </c>
      <c r="B26" s="55" t="s">
        <v>28</v>
      </c>
      <c r="C26" s="56"/>
      <c r="D26" s="37">
        <f>[1]ОСТАТОК!$AL$63</f>
        <v>112362.18000000001</v>
      </c>
      <c r="E26" s="53">
        <f t="shared" si="0"/>
        <v>6.342985367836337</v>
      </c>
    </row>
    <row r="27" spans="1:6" ht="18.75" customHeight="1" thickBot="1" x14ac:dyDescent="0.25">
      <c r="A27" s="52" t="s">
        <v>53</v>
      </c>
      <c r="B27" s="85" t="s">
        <v>55</v>
      </c>
      <c r="C27" s="86"/>
      <c r="D27" s="37">
        <f>(E5*1%)+(D12*1%)</f>
        <v>1685.6206999999999</v>
      </c>
      <c r="E27" s="53">
        <f t="shared" si="0"/>
        <v>9.5155393352300943E-2</v>
      </c>
    </row>
    <row r="28" spans="1:6" ht="42.75" customHeight="1" thickBot="1" x14ac:dyDescent="0.25">
      <c r="A28" s="57" t="s">
        <v>50</v>
      </c>
      <c r="B28" s="81" t="s">
        <v>32</v>
      </c>
      <c r="C28" s="81"/>
      <c r="D28" s="58">
        <f>D11+D8+D12-D13</f>
        <v>-32445.597095000005</v>
      </c>
      <c r="E28" s="59">
        <f t="shared" si="0"/>
        <v>-1.8315944708824461</v>
      </c>
    </row>
    <row r="30" spans="1:6" x14ac:dyDescent="0.2">
      <c r="B30" s="31" t="s">
        <v>58</v>
      </c>
    </row>
    <row r="34" spans="2:5" ht="25.5" x14ac:dyDescent="0.2">
      <c r="B34" s="31" t="s">
        <v>51</v>
      </c>
      <c r="D34" s="33" t="s">
        <v>52</v>
      </c>
    </row>
    <row r="39" spans="2:5" ht="25.5" customHeight="1" x14ac:dyDescent="0.2">
      <c r="D39" s="70"/>
      <c r="E39" s="70"/>
    </row>
  </sheetData>
  <mergeCells count="16">
    <mergeCell ref="B1:F1"/>
    <mergeCell ref="B7:C7"/>
    <mergeCell ref="B8:C8"/>
    <mergeCell ref="B11:C11"/>
    <mergeCell ref="B10:C10"/>
    <mergeCell ref="B12:C12"/>
    <mergeCell ref="D39:E39"/>
    <mergeCell ref="B3:C3"/>
    <mergeCell ref="B4:C4"/>
    <mergeCell ref="B5:C5"/>
    <mergeCell ref="B21:C21"/>
    <mergeCell ref="B22:C22"/>
    <mergeCell ref="B28:C28"/>
    <mergeCell ref="B13:C13"/>
    <mergeCell ref="B14:C14"/>
    <mergeCell ref="B27:C27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2014-09-30T11:09:01Z</cp:lastPrinted>
  <dcterms:created xsi:type="dcterms:W3CDTF">2002-02-11T05:58:42Z</dcterms:created>
  <dcterms:modified xsi:type="dcterms:W3CDTF">2014-09-30T11:12:53Z</dcterms:modified>
</cp:coreProperties>
</file>