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285" windowWidth="14775" windowHeight="1002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6" i="1" l="1"/>
  <c r="D25" i="1"/>
  <c r="D24" i="1"/>
  <c r="D23" i="1"/>
  <c r="D20" i="1"/>
  <c r="D19" i="1"/>
  <c r="D18" i="1"/>
  <c r="D17" i="1"/>
  <c r="D16" i="1"/>
  <c r="D12" i="1"/>
  <c r="D8" i="1"/>
  <c r="D7" i="1"/>
  <c r="F5" i="1"/>
  <c r="F4" i="1"/>
  <c r="E5" i="1"/>
  <c r="E4" i="1"/>
  <c r="D5" i="1"/>
  <c r="D4" i="1"/>
  <c r="D27" i="1" l="1"/>
  <c r="D11" i="1" l="1"/>
  <c r="E20" i="1" l="1"/>
  <c r="E27" i="1" l="1"/>
  <c r="E12" i="1" l="1"/>
  <c r="E26" i="1"/>
  <c r="E25" i="1"/>
  <c r="E24" i="1"/>
  <c r="E19" i="1"/>
  <c r="E18" i="1"/>
  <c r="E17" i="1"/>
  <c r="E16" i="1"/>
  <c r="E11" i="1" l="1"/>
  <c r="E23" i="1" l="1"/>
  <c r="D22" i="1" l="1"/>
  <c r="E22" i="1" l="1"/>
  <c r="D21" i="1"/>
  <c r="E21" i="1" s="1"/>
  <c r="D15" i="1" l="1"/>
  <c r="E15" i="1" l="1"/>
  <c r="D14" i="1"/>
  <c r="E14" i="1" l="1"/>
  <c r="D13" i="1"/>
  <c r="D28" i="1" l="1"/>
  <c r="E28" i="1" s="1"/>
  <c r="E13" i="1"/>
</calcChain>
</file>

<file path=xl/sharedStrings.xml><?xml version="1.0" encoding="utf-8"?>
<sst xmlns="http://schemas.openxmlformats.org/spreadsheetml/2006/main" count="59" uniqueCount="59">
  <si>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</si>
  <si>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</si>
  <si>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</si>
  <si>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</si>
  <si>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</si>
  <si>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</si>
  <si>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</si>
  <si>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</si>
  <si>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</si>
  <si>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</si>
  <si>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</si>
  <si>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</si>
  <si>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</si>
  <si>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</si>
  <si>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</si>
  <si>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</si>
  <si>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</si>
  <si>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</si>
  <si>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</si>
  <si>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</si>
  <si>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</si>
  <si>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</si>
  <si>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</si>
  <si>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</si>
  <si>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</si>
  <si>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</si>
  <si>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</si>
  <si>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</si>
  <si>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</si>
  <si>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</si>
  <si>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</si>
  <si>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</si>
  <si>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</si>
  <si>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</si>
  <si>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</si>
  <si>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</si>
  <si>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</si>
  <si>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</si>
  <si>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</si>
  <si>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</si>
  <si>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</si>
  <si>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</si>
  <si>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</si>
  <si>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</si>
  <si>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</si>
  <si>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</si>
  <si>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</si>
  <si>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</si>
  <si>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</si>
  <si>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</si>
  <si>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</si>
  <si>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</si>
  <si>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</si>
  <si>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3.2.6.</t>
  </si>
  <si>
    <t>Доходы по содержанию и техническому обслуживанию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</si>
  <si>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Морозова 3</t>
  </si>
  <si>
    <t xml:space="preserve">Поступления от провайдеров за размещение оборудования </t>
  </si>
  <si>
    <t>Налог на доходы (УСН) по строке электроэнергия, поступления от провайдеров</t>
  </si>
  <si>
    <t>Приложение на 8  листах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</si>
</sst>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57">
          <cell r="O57">
            <v>417779.09999999992</v>
          </cell>
          <cell r="Q57">
            <v>400331.42</v>
          </cell>
          <cell r="W57">
            <v>105511.5</v>
          </cell>
        </row>
      </sheetData>
      <sheetData sheetId="1">
        <row r="57">
          <cell r="AA57">
            <v>187450.4</v>
          </cell>
          <cell r="AE57">
            <v>246787.03999999998</v>
          </cell>
          <cell r="AG57">
            <v>17157.11</v>
          </cell>
        </row>
      </sheetData>
      <sheetData sheetId="2"/>
      <sheetData sheetId="3">
        <row r="59">
          <cell r="C59">
            <v>2803.2</v>
          </cell>
          <cell r="Q59">
            <v>12591.264000000001</v>
          </cell>
          <cell r="AN59">
            <v>3016</v>
          </cell>
          <cell r="AZ59">
            <v>14.499999999999998</v>
          </cell>
          <cell r="BN59">
            <v>1463.6572799999999</v>
          </cell>
          <cell r="BQ59">
            <v>2714.82</v>
          </cell>
        </row>
      </sheetData>
      <sheetData sheetId="4"/>
      <sheetData sheetId="5"/>
      <sheetData sheetId="6"/>
      <sheetData sheetId="7"/>
      <sheetData sheetId="8">
        <row r="59">
          <cell r="D59">
            <v>-20221.03</v>
          </cell>
          <cell r="E59">
            <v>3300</v>
          </cell>
          <cell r="H59">
            <v>83759.615999999995</v>
          </cell>
          <cell r="J59">
            <v>15353.901150000002</v>
          </cell>
          <cell r="Q59">
            <v>23243.739999999998</v>
          </cell>
          <cell r="X59">
            <v>2116.06</v>
          </cell>
          <cell r="AE59">
            <v>102978.09</v>
          </cell>
          <cell r="AL59">
            <v>192227.33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39"/>
  <sheetViews>
    <sheetView tabSelected="1" zoomScaleSheetLayoutView="75" workbookViewId="0">
      <selection activeCell="E28" sqref="E28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55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ТО'!$O$57</f>
        <v>417779.09999999992</v>
      </c>
      <c r="E4" s="10">
        <f>'[1]Начисление ТО'!$Q$57+'[1]Начисление ТО'!$V$57</f>
        <v>400331.42</v>
      </c>
      <c r="F4" s="66">
        <f>'[1]Начисление ТО'!$W$57</f>
        <v>105511.5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Эл.Эн'!$AA$57</f>
        <v>187450.4</v>
      </c>
      <c r="E5" s="12">
        <f>'[1]Начисление Эл.Эн'!$AE$57+'[1]Начисление Эл.Эн'!$AF$57</f>
        <v>246787.03999999998</v>
      </c>
      <c r="F5" s="13">
        <f>'[1]Начисление Эл.Эн'!$AG$57</f>
        <v>17157.11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[1]Подрядчики!$C$59</f>
        <v>2803.2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[1]ОСТАТОК!$D$59</f>
        <v>-20221.03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24" customHeight="1" x14ac:dyDescent="0.2">
      <c r="A11" s="60" t="s">
        <v>34</v>
      </c>
      <c r="B11" s="90" t="s">
        <v>54</v>
      </c>
      <c r="C11" s="90"/>
      <c r="D11" s="67">
        <f>E4</f>
        <v>400331.42</v>
      </c>
      <c r="E11" s="61">
        <f>D11/$D$7/12</f>
        <v>11.901024424467275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56</v>
      </c>
      <c r="C12" s="69"/>
      <c r="D12" s="39">
        <f>[1]ОСТАТОК!$E$59</f>
        <v>3300</v>
      </c>
      <c r="E12" s="48">
        <f t="shared" ref="E12:E28" si="0">D12/$D$7/12</f>
        <v>9.8102168949771695E-2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D14+D21</f>
        <v>441979.84883000003</v>
      </c>
      <c r="E13" s="48">
        <f t="shared" si="0"/>
        <v>13.139146000701581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SUM(D15:D20)</f>
        <v>35154.142430000007</v>
      </c>
      <c r="E14" s="51">
        <f t="shared" si="0"/>
        <v>1.0450598848339996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[1]Подрядчики!$Q$59</f>
        <v>12591.264000000001</v>
      </c>
      <c r="E15" s="53">
        <f t="shared" si="0"/>
        <v>0.3743122146118722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[1]Подрядчики!$BN$59</f>
        <v>1463.6572799999999</v>
      </c>
      <c r="E16" s="53">
        <f t="shared" si="0"/>
        <v>4.3511501141552507E-2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[1]Подрядчики!$AN$59</f>
        <v>3016</v>
      </c>
      <c r="E17" s="53">
        <f t="shared" si="0"/>
        <v>8.9659436834094372E-2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[1]Подрядчики!$AZ$59</f>
        <v>14.499999999999998</v>
      </c>
      <c r="E18" s="53">
        <f t="shared" si="0"/>
        <v>4.3105498477929977E-4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[1]Подрядчики!$BQ$59</f>
        <v>2714.82</v>
      </c>
      <c r="E19" s="53">
        <f t="shared" si="0"/>
        <v>8.0705978881278548E-2</v>
      </c>
      <c r="F19" s="27"/>
    </row>
    <row r="20" spans="1:6" ht="15" customHeight="1" x14ac:dyDescent="0.2">
      <c r="A20" s="52" t="s">
        <v>43</v>
      </c>
      <c r="B20" s="28" t="s">
        <v>22</v>
      </c>
      <c r="C20" s="28" t="s">
        <v>23</v>
      </c>
      <c r="D20" s="36">
        <f>[1]ОСТАТОК!$J$59</f>
        <v>15353.901150000002</v>
      </c>
      <c r="E20" s="53">
        <f t="shared" si="0"/>
        <v>0.45643969838042242</v>
      </c>
      <c r="F20" s="27"/>
    </row>
    <row r="21" spans="1:6" s="44" customFormat="1" ht="23.25" customHeight="1" x14ac:dyDescent="0.2">
      <c r="A21" s="50" t="s">
        <v>44</v>
      </c>
      <c r="B21" s="77" t="s">
        <v>4</v>
      </c>
      <c r="C21" s="78"/>
      <c r="D21" s="42">
        <f>SUM(D22:D27)</f>
        <v>406825.70640000002</v>
      </c>
      <c r="E21" s="51">
        <f t="shared" si="0"/>
        <v>12.094086115867581</v>
      </c>
      <c r="F21" s="43"/>
    </row>
    <row r="22" spans="1:6" ht="16.5" customHeight="1" x14ac:dyDescent="0.2">
      <c r="A22" s="52" t="s">
        <v>45</v>
      </c>
      <c r="B22" s="79" t="s">
        <v>24</v>
      </c>
      <c r="C22" s="80"/>
      <c r="D22" s="37">
        <f>[1]ОСТАТОК!$H$59</f>
        <v>83759.615999999995</v>
      </c>
      <c r="E22" s="53">
        <f t="shared" si="0"/>
        <v>2.4899999999999998</v>
      </c>
    </row>
    <row r="23" spans="1:6" ht="17.25" customHeight="1" x14ac:dyDescent="0.2">
      <c r="A23" s="52" t="s">
        <v>46</v>
      </c>
      <c r="B23" s="29" t="s">
        <v>25</v>
      </c>
      <c r="C23" s="30"/>
      <c r="D23" s="37">
        <f>[1]ОСТАТОК!$Q$59</f>
        <v>23243.739999999998</v>
      </c>
      <c r="E23" s="53">
        <f t="shared" si="0"/>
        <v>0.69098827530441398</v>
      </c>
    </row>
    <row r="24" spans="1:6" ht="15.75" customHeight="1" x14ac:dyDescent="0.2">
      <c r="A24" s="52" t="s">
        <v>47</v>
      </c>
      <c r="B24" s="29" t="s">
        <v>26</v>
      </c>
      <c r="C24" s="30"/>
      <c r="D24" s="37">
        <f>[1]ОСТАТОК!$X$59</f>
        <v>2116.06</v>
      </c>
      <c r="E24" s="53">
        <f t="shared" si="0"/>
        <v>6.2906083523592088E-2</v>
      </c>
    </row>
    <row r="25" spans="1:6" ht="17.25" customHeight="1" x14ac:dyDescent="0.2">
      <c r="A25" s="52" t="s">
        <v>48</v>
      </c>
      <c r="B25" s="29" t="s">
        <v>27</v>
      </c>
      <c r="C25" s="30"/>
      <c r="D25" s="37">
        <f>[1]ОСТАТОК!$AE$59</f>
        <v>102978.09</v>
      </c>
      <c r="E25" s="53">
        <f t="shared" si="0"/>
        <v>3.0613254494863011</v>
      </c>
    </row>
    <row r="26" spans="1:6" ht="14.25" customHeight="1" x14ac:dyDescent="0.2">
      <c r="A26" s="52" t="s">
        <v>49</v>
      </c>
      <c r="B26" s="55" t="s">
        <v>28</v>
      </c>
      <c r="C26" s="56"/>
      <c r="D26" s="37">
        <f>[1]ОСТАТОК!$AL$59</f>
        <v>192227.33</v>
      </c>
      <c r="E26" s="53">
        <f t="shared" si="0"/>
        <v>5.7145206074010657</v>
      </c>
    </row>
    <row r="27" spans="1:6" ht="32.25" customHeight="1" thickBot="1" x14ac:dyDescent="0.25">
      <c r="A27" s="52" t="s">
        <v>53</v>
      </c>
      <c r="B27" s="85" t="s">
        <v>57</v>
      </c>
      <c r="C27" s="86"/>
      <c r="D27" s="37">
        <f>(E5*1%)+(D12*1%)</f>
        <v>2500.8703999999998</v>
      </c>
      <c r="E27" s="53">
        <f t="shared" si="0"/>
        <v>7.4345700152206998E-2</v>
      </c>
    </row>
    <row r="28" spans="1:6" ht="42.75" customHeight="1" thickBot="1" x14ac:dyDescent="0.25">
      <c r="A28" s="57" t="s">
        <v>50</v>
      </c>
      <c r="B28" s="81" t="s">
        <v>32</v>
      </c>
      <c r="C28" s="81"/>
      <c r="D28" s="58">
        <f>D11+D8+D12-D13</f>
        <v>-58569.458830000018</v>
      </c>
      <c r="E28" s="59">
        <f t="shared" si="0"/>
        <v>-1.7411487713446545</v>
      </c>
    </row>
    <row r="30" spans="1:6" x14ac:dyDescent="0.2">
      <c r="B30" s="31" t="s">
        <v>58</v>
      </c>
    </row>
    <row r="34" spans="2:5" ht="25.5" x14ac:dyDescent="0.2">
      <c r="B34" s="31" t="s">
        <v>51</v>
      </c>
      <c r="D34" s="33" t="s">
        <v>52</v>
      </c>
    </row>
    <row r="36" spans="2:5" x14ac:dyDescent="0.2">
      <c r="D36" s="2"/>
    </row>
    <row r="39" spans="2:5" ht="25.5" customHeight="1" x14ac:dyDescent="0.2">
      <c r="D39" s="70"/>
      <c r="E39" s="70"/>
    </row>
  </sheetData>
  <mergeCells count="16">
    <mergeCell ref="B1:F1"/>
    <mergeCell ref="B7:C7"/>
    <mergeCell ref="B8:C8"/>
    <mergeCell ref="B11:C11"/>
    <mergeCell ref="B10:C10"/>
    <mergeCell ref="B12:C12"/>
    <mergeCell ref="D39:E39"/>
    <mergeCell ref="B3:C3"/>
    <mergeCell ref="B4:C4"/>
    <mergeCell ref="B5:C5"/>
    <mergeCell ref="B21:C21"/>
    <mergeCell ref="B22:C22"/>
    <mergeCell ref="B28:C28"/>
    <mergeCell ref="B13:C13"/>
    <mergeCell ref="B14:C14"/>
    <mergeCell ref="B27:C27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2014-09-17T07:05:27Z</cp:lastPrinted>
  <dcterms:created xsi:type="dcterms:W3CDTF">2002-02-11T05:58:42Z</dcterms:created>
  <dcterms:modified xsi:type="dcterms:W3CDTF">2014-09-17T07:06:12Z</dcterms:modified>
</cp:coreProperties>
</file>