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5" windowWidth="13365" windowHeight="975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3" i="1" l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8" i="1" l="1"/>
  <c r="D11" i="1"/>
  <c r="E21" i="1" l="1"/>
  <c r="E20" i="1"/>
  <c r="E28" i="1" l="1"/>
  <c r="E12" i="1" l="1"/>
  <c r="E23" i="1"/>
  <c r="E19" i="1"/>
  <c r="E18" i="1"/>
  <c r="E17" i="1"/>
  <c r="E16" i="1"/>
  <c r="E11" i="1" l="1"/>
  <c r="D14" i="1" l="1"/>
  <c r="E15" i="1"/>
  <c r="E14" i="1" l="1"/>
  <c r="D24" i="1" l="1"/>
  <c r="E24" i="1" s="1"/>
  <c r="D27" i="1" l="1"/>
  <c r="D26" i="1"/>
  <c r="E26" i="1" s="1"/>
  <c r="D25" i="1"/>
  <c r="E25" i="1" s="1"/>
  <c r="E27" i="1" l="1"/>
  <c r="D22" i="1"/>
  <c r="D13" i="1" l="1"/>
  <c r="E22" i="1"/>
  <c r="E13" i="1" l="1"/>
  <c r="D29" i="1"/>
  <c r="E29" i="1" s="1"/>
</calcChain>
</file>

<file path=xl/sharedStrings.xml><?xml version="1.0" encoding="utf-8"?>
<sst xmlns="http://schemas.openxmlformats.org/spreadsheetml/2006/main" count="62" uniqueCount="61">
  <si>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</si>
  <si>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</si>
  <si>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</si>
  <si>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</si>
  <si>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</si>
  <si>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</si>
  <si>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</si>
  <si>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</si>
  <si>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</si>
  <si>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</si>
  <si>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</si>
  <si>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</si>
  <si>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</si>
  <si>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</si>
  <si>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</si>
  <si>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</si>
  <si>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</si>
  <si>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</si>
  <si>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</si>
  <si>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</si>
  <si>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</si>
  <si>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</si>
  <si>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</si>
  <si>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</si>
  <si>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</si>
  <si>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</si>
  <si>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</si>
  <si>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</si>
  <si>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</si>
  <si>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</si>
  <si>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</si>
  <si>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</si>
  <si>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</si>
  <si>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</si>
  <si>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</si>
  <si>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</si>
  <si>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</si>
  <si>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</si>
  <si>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</si>
  <si>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</si>
  <si>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</si>
  <si>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</si>
  <si>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</si>
  <si>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</si>
  <si>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</si>
  <si>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</si>
  <si>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</si>
  <si>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</si>
  <si>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</si>
  <si>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</si>
  <si>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</si>
  <si>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</si>
  <si>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</si>
  <si>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</si>
  <si>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ОАО "Теплосеть"</t>
  </si>
  <si>
    <t>Обслуживание ОДПУ</t>
  </si>
  <si>
    <t>Налог на доходы (УСН) по строке электроэнергия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</si>
  <si>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Дзержинского 172</t>
  </si>
  <si>
    <t>Доходы по содержанию и техническому обслуживанию</t>
  </si>
  <si>
    <t>Поступления от провайдеров за размещение оборудования</t>
  </si>
  <si>
    <t>Приложение на 8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</si>
</sst>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21">
          <cell r="O21">
            <v>572265.37</v>
          </cell>
          <cell r="Q21">
            <v>584941.30000000005</v>
          </cell>
          <cell r="W21">
            <v>8671.0499999999993</v>
          </cell>
        </row>
      </sheetData>
      <sheetData sheetId="1">
        <row r="21">
          <cell r="AA21">
            <v>481736.13999999996</v>
          </cell>
          <cell r="AE21">
            <v>494528.73</v>
          </cell>
          <cell r="AG21">
            <v>8754.42</v>
          </cell>
        </row>
      </sheetData>
      <sheetData sheetId="2"/>
      <sheetData sheetId="3">
        <row r="39">
          <cell r="C39">
            <v>3989.2</v>
          </cell>
          <cell r="Q39">
            <v>4621.2539999999999</v>
          </cell>
          <cell r="AN39">
            <v>5220</v>
          </cell>
          <cell r="AZ39">
            <v>665</v>
          </cell>
          <cell r="BN39">
            <v>3241.4572799999996</v>
          </cell>
          <cell r="BQ39">
            <v>3416.31</v>
          </cell>
        </row>
      </sheetData>
      <sheetData sheetId="4"/>
      <sheetData sheetId="5"/>
      <sheetData sheetId="6"/>
      <sheetData sheetId="7"/>
      <sheetData sheetId="8">
        <row r="39">
          <cell r="D39">
            <v>2034.74</v>
          </cell>
          <cell r="E39">
            <v>2821.44</v>
          </cell>
          <cell r="H39">
            <v>119197.296</v>
          </cell>
          <cell r="J39">
            <v>25032.294000000002</v>
          </cell>
          <cell r="Q39">
            <v>84870.12</v>
          </cell>
          <cell r="X39">
            <v>6452.38</v>
          </cell>
          <cell r="AE39">
            <v>118760.68000000001</v>
          </cell>
          <cell r="AL39">
            <v>193649.74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4" zoomScaleSheetLayoutView="75" workbookViewId="0">
      <selection activeCell="B32" sqref="B32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57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ТО'!$O$21</f>
        <v>572265.37</v>
      </c>
      <c r="E4" s="10">
        <f>'[1]Начисление ТО'!$Q$21+'[1]Начисление ТО'!$V$21</f>
        <v>584941.30000000005</v>
      </c>
      <c r="F4" s="66">
        <f>'[1]Начисление ТО'!$W$21</f>
        <v>8671.0499999999993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Эл.Эн'!$AA$21</f>
        <v>481736.13999999996</v>
      </c>
      <c r="E5" s="12">
        <f>'[1]Начисление Эл.Эн'!$AE$21+'[1]Начисление Эл.Эн'!$AF$21</f>
        <v>494528.73</v>
      </c>
      <c r="F5" s="13">
        <f>'[1]Начисление Эл.Эн'!$AG$21</f>
        <v>8754.42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[1]Подрядчики!$C$39</f>
        <v>3989.2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[1]ОСТАТОК!$D$39</f>
        <v>2034.74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90" t="s">
        <v>58</v>
      </c>
      <c r="C11" s="90"/>
      <c r="D11" s="67">
        <f>E4</f>
        <v>584941.30000000005</v>
      </c>
      <c r="E11" s="61">
        <f>D11/$D$7/12</f>
        <v>12.219269109930146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59</v>
      </c>
      <c r="C12" s="69"/>
      <c r="D12" s="39">
        <f>[1]ОСТАТОК!$E$39</f>
        <v>2821.44</v>
      </c>
      <c r="E12" s="48">
        <f t="shared" ref="E12:E29" si="0">D12/$D$7/12</f>
        <v>5.8939135666299013E-2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570100.03298000002</v>
      </c>
      <c r="E13" s="48">
        <f t="shared" si="0"/>
        <v>11.909238965623851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42196.315280000003</v>
      </c>
      <c r="E14" s="51">
        <f t="shared" si="0"/>
        <v>0.88146987031652146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[1]Подрядчики!$Q$39</f>
        <v>4621.2539999999999</v>
      </c>
      <c r="E15" s="53">
        <f t="shared" si="0"/>
        <v>9.653677429058459E-2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[1]Подрядчики!$BN$39</f>
        <v>3241.4572799999996</v>
      </c>
      <c r="E16" s="53">
        <f t="shared" si="0"/>
        <v>6.7713185601123035E-2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[1]Подрядчики!$AN$39</f>
        <v>5220</v>
      </c>
      <c r="E17" s="53">
        <f t="shared" si="0"/>
        <v>0.10904441993382132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[1]Подрядчики!$AZ$39</f>
        <v>665</v>
      </c>
      <c r="E18" s="53">
        <f t="shared" si="0"/>
        <v>1.3891674186971492E-2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[1]Подрядчики!$BQ$39</f>
        <v>3416.31</v>
      </c>
      <c r="E19" s="53">
        <f t="shared" si="0"/>
        <v>7.1365812694274541E-2</v>
      </c>
      <c r="F19" s="27"/>
    </row>
    <row r="20" spans="1:6" hidden="1" x14ac:dyDescent="0.2">
      <c r="A20" s="54" t="s">
        <v>43</v>
      </c>
      <c r="B20" s="28" t="s">
        <v>54</v>
      </c>
      <c r="C20" s="28" t="s">
        <v>55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[1]ОСТАТОК!$J$39</f>
        <v>25032.294000000002</v>
      </c>
      <c r="E21" s="53">
        <f t="shared" si="0"/>
        <v>0.52291800360974638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SUM(D23:D28)</f>
        <v>527903.71770000004</v>
      </c>
      <c r="E22" s="51">
        <f t="shared" si="0"/>
        <v>11.027769095307333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[1]ОСТАТОК!$H$39</f>
        <v>119197.296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[1]ОСТАТОК!$Q$39</f>
        <v>84870.12</v>
      </c>
      <c r="E24" s="53">
        <f t="shared" si="0"/>
        <v>1.7729143687957485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[1]ОСТАТОК!$X$39</f>
        <v>6452.38</v>
      </c>
      <c r="E25" s="53">
        <f t="shared" si="0"/>
        <v>0.13478851231658814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[1]ОСТАТОК!$AE$39</f>
        <v>118760.68000000001</v>
      </c>
      <c r="E26" s="53">
        <f t="shared" si="0"/>
        <v>2.4808792071927539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[1]ОСТАТОК!$AL$39</f>
        <v>193649.74</v>
      </c>
      <c r="E27" s="53">
        <f t="shared" si="0"/>
        <v>4.0452918713860759</v>
      </c>
    </row>
    <row r="28" spans="1:6" ht="32.25" customHeight="1" thickBot="1" x14ac:dyDescent="0.25">
      <c r="A28" s="52" t="s">
        <v>53</v>
      </c>
      <c r="B28" s="85" t="s">
        <v>56</v>
      </c>
      <c r="C28" s="86"/>
      <c r="D28" s="37">
        <f>(E5*1%)+(D12*1%)</f>
        <v>4973.5016999999998</v>
      </c>
      <c r="E28" s="53">
        <f t="shared" si="0"/>
        <v>0.10389513561616365</v>
      </c>
    </row>
    <row r="29" spans="1:6" ht="36.75" customHeight="1" thickBot="1" x14ac:dyDescent="0.25">
      <c r="A29" s="57" t="s">
        <v>50</v>
      </c>
      <c r="B29" s="81" t="s">
        <v>32</v>
      </c>
      <c r="C29" s="81"/>
      <c r="D29" s="58">
        <f>D11+D8+D12-D13</f>
        <v>19697.447019999963</v>
      </c>
      <c r="E29" s="59">
        <f t="shared" si="0"/>
        <v>0.41147446062702553</v>
      </c>
    </row>
    <row r="31" spans="1:6" x14ac:dyDescent="0.2">
      <c r="B31" s="31" t="s">
        <v>60</v>
      </c>
    </row>
    <row r="35" spans="2:5" ht="25.5" x14ac:dyDescent="0.2">
      <c r="B35" s="31" t="s">
        <v>51</v>
      </c>
      <c r="D35" s="33" t="s">
        <v>52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2014-10-16T07:57:12Z</cp:lastPrinted>
  <dcterms:created xsi:type="dcterms:W3CDTF">2002-02-11T05:58:42Z</dcterms:created>
  <dcterms:modified xsi:type="dcterms:W3CDTF">2014-10-16T08:11:15Z</dcterms:modified>
</cp:coreProperties>
</file>