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840" windowWidth="13365" windowHeight="954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1" i="1"/>
  <c r="D19" i="1"/>
  <c r="D18" i="1"/>
  <c r="D17" i="1"/>
  <c r="D16" i="1"/>
  <c r="D15" i="1"/>
  <c r="D14" i="1" s="1"/>
  <c r="D12" i="1"/>
  <c r="D8" i="1"/>
  <c r="D7" i="1"/>
  <c r="E20" i="1" s="1"/>
  <c r="E21" i="1" l="1"/>
  <c r="F5" i="1"/>
  <c r="E5" i="1"/>
  <c r="D28" i="1" s="1"/>
  <c r="D5" i="1"/>
  <c r="E4" i="1"/>
  <c r="F4" i="1"/>
  <c r="D4" i="1"/>
  <c r="D11" i="1" l="1"/>
  <c r="E28" i="1" l="1"/>
  <c r="E12" i="1" l="1"/>
  <c r="E27" i="1"/>
  <c r="E26" i="1"/>
  <c r="E25" i="1"/>
  <c r="E23" i="1"/>
  <c r="E19" i="1"/>
  <c r="E18" i="1"/>
  <c r="E17" i="1"/>
  <c r="E16" i="1"/>
  <c r="E15" i="1"/>
  <c r="E11" i="1" l="1"/>
  <c r="E14" i="1" l="1"/>
  <c r="D22" i="1" l="1"/>
  <c r="E24" i="1"/>
  <c r="E22" i="1" l="1"/>
  <c r="D13" i="1"/>
  <c r="D29" i="1" s="1"/>
  <c r="E13" i="1" l="1"/>
  <c r="E29" i="1"/>
</calcChain>
</file>

<file path=xl/sharedStrings.xml><?xml version="1.0" encoding="utf-8"?>
<sst xmlns="http://schemas.openxmlformats.org/spreadsheetml/2006/main" count="64" uniqueCount="63">
  <si>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</si>
  <si>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</si>
  <si>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</si>
  <si>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</si>
  <si>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</si>
  <si>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</si>
  <si>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</si>
  <si>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</si>
  <si>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</si>
  <si>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</si>
  <si>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</si>
  <si>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</si>
  <si>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</si>
  <si>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</si>
  <si>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</si>
  <si>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</si>
  <si>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</si>
  <si>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</si>
  <si>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</si>
  <si>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</si>
  <si>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</si>
  <si>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</si>
  <si>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</si>
  <si>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</si>
  <si>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</si>
  <si>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</si>
  <si>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</si>
  <si>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</si>
  <si>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</si>
  <si>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</si>
  <si>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</si>
  <si>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</si>
  <si>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</si>
  <si>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</si>
  <si>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</si>
  <si>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</si>
  <si>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</si>
  <si>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</si>
  <si>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</si>
  <si>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</si>
  <si>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</si>
  <si>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</si>
  <si>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</si>
  <si>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</si>
  <si>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</si>
  <si>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</si>
  <si>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</si>
  <si>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</si>
  <si>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</si>
  <si>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</si>
  <si>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</si>
  <si>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</si>
  <si>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</si>
  <si>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</si>
  <si>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</si>
  <si>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</si>
  <si>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Доходы по содержанию и техническому обслуживанию, тех.обслуживание (начислено за 2013 год)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</si>
  <si>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О.Революции 26</t>
  </si>
  <si>
    <t>Налог на доходы (УСН) по строке электроэнергия</t>
  </si>
  <si>
    <t xml:space="preserve">Поступило от МБУЗ Городской детской стамат.поликлиники </t>
  </si>
  <si>
    <t>ОАО "Теплосеть"</t>
  </si>
  <si>
    <t>Обслуживание ОДПУ</t>
  </si>
  <si>
    <t>Приложение на 14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</si>
</sst>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77">
          <cell r="O77">
            <v>298385.40000000008</v>
          </cell>
          <cell r="Q77">
            <v>299374.90000000002</v>
          </cell>
          <cell r="V77">
            <v>11802.21</v>
          </cell>
          <cell r="W77">
            <v>4518.53</v>
          </cell>
        </row>
      </sheetData>
      <sheetData sheetId="1">
        <row r="77">
          <cell r="AA77">
            <v>136335.37</v>
          </cell>
          <cell r="AE77">
            <v>184736.22</v>
          </cell>
          <cell r="AF77">
            <v>3757.09</v>
          </cell>
          <cell r="AG77">
            <v>4192.7700000000004</v>
          </cell>
        </row>
      </sheetData>
      <sheetData sheetId="2"/>
      <sheetData sheetId="3">
        <row r="31">
          <cell r="C31">
            <v>2421.4</v>
          </cell>
          <cell r="Q31">
            <v>12690.213</v>
          </cell>
          <cell r="AN31">
            <v>638</v>
          </cell>
          <cell r="AZ31">
            <v>0</v>
          </cell>
          <cell r="BN31">
            <v>1036.5988799999998</v>
          </cell>
        </row>
      </sheetData>
      <sheetData sheetId="4"/>
      <sheetData sheetId="5"/>
      <sheetData sheetId="6"/>
      <sheetData sheetId="7"/>
      <sheetData sheetId="8">
        <row r="31">
          <cell r="D31">
            <v>10686.29</v>
          </cell>
          <cell r="E31">
            <v>21671.43</v>
          </cell>
          <cell r="H31">
            <v>72351.432000000015</v>
          </cell>
          <cell r="J31">
            <v>11433.876375</v>
          </cell>
          <cell r="Q31">
            <v>23216</v>
          </cell>
          <cell r="X31">
            <v>6291</v>
          </cell>
          <cell r="AE31">
            <v>84713</v>
          </cell>
          <cell r="AL31">
            <v>164479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16" zoomScaleSheetLayoutView="75" workbookViewId="0">
      <selection activeCell="H11" sqref="H11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57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ТО'!$O$77</f>
        <v>298385.40000000008</v>
      </c>
      <c r="E4" s="10">
        <f>'[1]Начисление ТО'!$Q$77+'[1]Начисление ТО'!$V$77</f>
        <v>311177.11000000004</v>
      </c>
      <c r="F4" s="67">
        <f>'[1]Начисление ТО'!$W$77</f>
        <v>4518.53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Эл.Эн'!$AA$77</f>
        <v>136335.37</v>
      </c>
      <c r="E5" s="12">
        <f>'[1]Начисление Эл.Эн'!$AE$77+'[1]Начисление Эл.Эн'!$AF$77</f>
        <v>188493.31</v>
      </c>
      <c r="F5" s="13">
        <f>'[1]Начисление Эл.Эн'!$AG$77</f>
        <v>4192.7700000000004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6">
        <f>[1]Подрядчики!$C$31</f>
        <v>2421.4</v>
      </c>
      <c r="E7" s="17"/>
      <c r="F7" s="18"/>
    </row>
    <row r="8" spans="1:8" s="19" customFormat="1" ht="27.75" customHeight="1" outlineLevel="1" x14ac:dyDescent="0.2">
      <c r="A8" s="14"/>
      <c r="B8" s="89" t="s">
        <v>33</v>
      </c>
      <c r="C8" s="89"/>
      <c r="D8" s="34">
        <f>[1]ОСТАТОК!$D$31</f>
        <v>10686.29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3" t="s">
        <v>30</v>
      </c>
      <c r="B10" s="91" t="s">
        <v>9</v>
      </c>
      <c r="C10" s="91"/>
      <c r="D10" s="64" t="s">
        <v>29</v>
      </c>
      <c r="E10" s="65" t="s">
        <v>31</v>
      </c>
    </row>
    <row r="11" spans="1:8" s="40" customFormat="1" ht="43.5" customHeight="1" x14ac:dyDescent="0.2">
      <c r="A11" s="60" t="s">
        <v>34</v>
      </c>
      <c r="B11" s="90" t="s">
        <v>56</v>
      </c>
      <c r="C11" s="90"/>
      <c r="D11" s="61">
        <f>E4</f>
        <v>311177.11000000004</v>
      </c>
      <c r="E11" s="62">
        <f>D11/$D$7/12</f>
        <v>10.70926977506126</v>
      </c>
      <c r="G11" s="22"/>
      <c r="H11" s="23"/>
    </row>
    <row r="12" spans="1:8" s="40" customFormat="1" ht="18" customHeight="1" x14ac:dyDescent="0.2">
      <c r="A12" s="47" t="s">
        <v>35</v>
      </c>
      <c r="B12" s="68" t="s">
        <v>59</v>
      </c>
      <c r="C12" s="69"/>
      <c r="D12" s="39">
        <f>[1]ОСТАТОК!$E$31</f>
        <v>21671.43</v>
      </c>
      <c r="E12" s="48">
        <f t="shared" ref="E12:E29" si="0">D12/$D$7/12</f>
        <v>0.7458298917981333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D14+D22</f>
        <v>397724.19765500003</v>
      </c>
      <c r="E13" s="48">
        <f t="shared" si="0"/>
        <v>13.687818261302001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SUM(D15:D21)</f>
        <v>44572.118255000001</v>
      </c>
      <c r="E14" s="51">
        <f t="shared" si="0"/>
        <v>1.5339651391412683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[1]Подрядчики!$Q$31</f>
        <v>12690.213</v>
      </c>
      <c r="E15" s="53">
        <f t="shared" si="0"/>
        <v>0.43673814735277111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[1]Подрядчики!$BN$31</f>
        <v>1036.5988799999998</v>
      </c>
      <c r="E16" s="53">
        <f t="shared" si="0"/>
        <v>3.5674915338234074E-2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[1]Подрядчики!$AN$31</f>
        <v>638</v>
      </c>
      <c r="E17" s="53">
        <f t="shared" si="0"/>
        <v>2.1956994576140521E-2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[1]Подрядчики!$AZ$31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[1]Подрядчики!$BQ$31</f>
        <v>0</v>
      </c>
      <c r="E19" s="53">
        <f t="shared" si="0"/>
        <v>0</v>
      </c>
      <c r="F19" s="27"/>
    </row>
    <row r="20" spans="1:6" x14ac:dyDescent="0.2">
      <c r="A20" s="54" t="s">
        <v>43</v>
      </c>
      <c r="B20" s="28" t="s">
        <v>60</v>
      </c>
      <c r="C20" s="28" t="s">
        <v>61</v>
      </c>
      <c r="D20" s="26">
        <v>18773.43</v>
      </c>
      <c r="E20" s="53">
        <f t="shared" si="0"/>
        <v>0.64609420170149501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[1]ОСТАТОК!$J$31</f>
        <v>11433.876375</v>
      </c>
      <c r="E21" s="53">
        <f t="shared" si="0"/>
        <v>0.39350088017262741</v>
      </c>
      <c r="F21" s="27"/>
    </row>
    <row r="22" spans="1:6" s="44" customFormat="1" ht="23.25" customHeight="1" x14ac:dyDescent="0.2">
      <c r="A22" s="50" t="s">
        <v>44</v>
      </c>
      <c r="B22" s="77" t="s">
        <v>4</v>
      </c>
      <c r="C22" s="78"/>
      <c r="D22" s="42">
        <f>SUM(D23:D28)</f>
        <v>353152.07940000005</v>
      </c>
      <c r="E22" s="51">
        <f t="shared" si="0"/>
        <v>12.153853122160735</v>
      </c>
      <c r="F22" s="43"/>
    </row>
    <row r="23" spans="1:6" ht="16.5" customHeight="1" x14ac:dyDescent="0.2">
      <c r="A23" s="52" t="s">
        <v>45</v>
      </c>
      <c r="B23" s="79" t="s">
        <v>24</v>
      </c>
      <c r="C23" s="80"/>
      <c r="D23" s="37">
        <f>[1]ОСТАТОК!$H$31</f>
        <v>72351.432000000015</v>
      </c>
      <c r="E23" s="53">
        <f t="shared" si="0"/>
        <v>2.4900000000000007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[1]ОСТАТОК!$Q$31</f>
        <v>23216</v>
      </c>
      <c r="E24" s="53">
        <f t="shared" si="0"/>
        <v>0.79898681203711341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[1]ОСТАТОК!$X$31</f>
        <v>6291</v>
      </c>
      <c r="E25" s="53">
        <f t="shared" si="0"/>
        <v>0.21650697943338562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[1]ОСТАТОК!$AE$31</f>
        <v>84713</v>
      </c>
      <c r="E26" s="53">
        <f t="shared" si="0"/>
        <v>2.9154277139946587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[1]ОСТАТОК!$AL$31</f>
        <v>164479</v>
      </c>
      <c r="E27" s="53">
        <f t="shared" si="0"/>
        <v>5.6606026816442281</v>
      </c>
    </row>
    <row r="28" spans="1:6" ht="18.75" customHeight="1" thickBot="1" x14ac:dyDescent="0.25">
      <c r="A28" s="52" t="s">
        <v>55</v>
      </c>
      <c r="B28" s="85" t="s">
        <v>58</v>
      </c>
      <c r="C28" s="86"/>
      <c r="D28" s="37">
        <f>(E5*1%)+(D12*1%)</f>
        <v>2101.6473999999998</v>
      </c>
      <c r="E28" s="53">
        <f t="shared" si="0"/>
        <v>7.2328935051347701E-2</v>
      </c>
    </row>
    <row r="29" spans="1:6" ht="31.5" customHeight="1" thickBot="1" x14ac:dyDescent="0.25">
      <c r="A29" s="57" t="s">
        <v>50</v>
      </c>
      <c r="B29" s="81" t="s">
        <v>32</v>
      </c>
      <c r="C29" s="81"/>
      <c r="D29" s="58">
        <f>D11+D8+D12-D13</f>
        <v>-54189.367655000009</v>
      </c>
      <c r="E29" s="59">
        <f t="shared" si="0"/>
        <v>-1.8649461625161754</v>
      </c>
    </row>
    <row r="31" spans="1:6" x14ac:dyDescent="0.2">
      <c r="B31" s="31" t="s">
        <v>62</v>
      </c>
    </row>
    <row r="35" spans="2:5" ht="25.5" x14ac:dyDescent="0.2">
      <c r="B35" s="31" t="s">
        <v>51</v>
      </c>
      <c r="D35" s="33" t="s">
        <v>52</v>
      </c>
    </row>
    <row r="37" spans="2:5" x14ac:dyDescent="0.2">
      <c r="B37" s="31" t="s">
        <v>53</v>
      </c>
      <c r="D37" s="33" t="s">
        <v>54</v>
      </c>
    </row>
    <row r="40" spans="2:5" ht="25.5" customHeight="1" x14ac:dyDescent="0.2">
      <c r="D40" s="70"/>
      <c r="E40" s="70"/>
    </row>
  </sheetData>
  <mergeCells count="16">
    <mergeCell ref="B1:F1"/>
    <mergeCell ref="B7:C7"/>
    <mergeCell ref="B8:C8"/>
    <mergeCell ref="B11:C11"/>
    <mergeCell ref="B10:C10"/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2014-03-04T12:49:42Z</cp:lastPrinted>
  <dcterms:created xsi:type="dcterms:W3CDTF">2002-02-11T05:58:42Z</dcterms:created>
  <dcterms:modified xsi:type="dcterms:W3CDTF">2014-03-12T04:50:13Z</dcterms:modified>
</cp:coreProperties>
</file>