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285" windowWidth="14775" windowHeight="100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11" i="1" l="1"/>
  <c r="F5" i="1" l="1"/>
  <c r="F4" i="1"/>
  <c r="E5" i="1"/>
  <c r="E4" i="1"/>
  <c r="D5" i="1"/>
  <c r="D4" i="1"/>
  <c r="D27" i="1" l="1"/>
  <c r="D26" i="1"/>
  <c r="D25" i="1"/>
  <c r="D24" i="1"/>
  <c r="D23" i="1"/>
  <c r="D20" i="1"/>
  <c r="D19" i="1"/>
  <c r="D18" i="1"/>
  <c r="D17" i="1"/>
  <c r="D16" i="1"/>
  <c r="D15" i="1"/>
  <c r="D14" i="1" s="1"/>
  <c r="D12" i="1"/>
  <c r="D8" i="1"/>
  <c r="D7" i="1"/>
  <c r="E21" i="1" s="1"/>
  <c r="D28" i="1" l="1"/>
  <c r="E20" i="1" l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E15" i="1" l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<sst xmlns="http://schemas.openxmlformats.org/spreadsheetml/2006/main" count="64" uniqueCount="64">
  <si>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</si>
  <si>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</si>
  <si>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</si>
  <si>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</si>
  <si>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</si>
  <si>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</si>
  <si>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</si>
  <si>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</si>
  <si>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</si>
  <si>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</si>
  <si>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</si>
  <si>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</si>
  <si>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</si>
  <si>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</si>
  <si>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</si>
  <si>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</si>
  <si>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</si>
  <si>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</si>
  <si>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</si>
  <si>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</si>
  <si>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</si>
  <si>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</si>
  <si>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</si>
  <si>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</si>
  <si>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</si>
  <si>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</si>
  <si>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</si>
  <si>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</si>
  <si>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</si>
  <si>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</si>
  <si>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</si>
  <si>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</si>
  <si>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</si>
  <si>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</si>
  <si>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</si>
  <si>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</si>
  <si>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</si>
  <si>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</si>
  <si>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</si>
  <si>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</si>
  <si>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</si>
  <si>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</si>
  <si>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</si>
  <si>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</si>
  <si>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</si>
  <si>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</si>
  <si>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</si>
  <si>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</si>
  <si>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</si>
  <si>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</si>
  <si>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</si>
  <si>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</si>
  <si>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</si>
  <si>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</si>
  <si>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</si>
  <si>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</si>
  <si>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</si>
  <si>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ул.О. Революции 34</t>
  </si>
  <si>
    <t>ОАО "Теплосеть"</t>
  </si>
  <si>
    <t>Обслуживание ОДПУ</t>
  </si>
  <si>
    <t>3.1.7.</t>
  </si>
  <si>
    <t>Приложение на 6  листах</t>
  </si>
  <si>
    <t>Прочие поступления</t>
  </si>
  <si>
    <t>Налог на доходы (УСН) по строке электроэнергия,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</si>
</sst>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82">
          <cell r="O82">
            <v>118982.99000000002</v>
          </cell>
          <cell r="Q82">
            <v>123568.92</v>
          </cell>
          <cell r="W82">
            <v>3057.3</v>
          </cell>
        </row>
      </sheetData>
      <sheetData sheetId="1">
        <row r="82">
          <cell r="AA82">
            <v>59676.880000000005</v>
          </cell>
          <cell r="AE82">
            <v>83361.94</v>
          </cell>
          <cell r="AG82">
            <v>1029.03</v>
          </cell>
        </row>
      </sheetData>
      <sheetData sheetId="2"/>
      <sheetData sheetId="3">
        <row r="32">
          <cell r="C32">
            <v>782.9</v>
          </cell>
          <cell r="Q32">
            <v>3622.0355</v>
          </cell>
          <cell r="AN32">
            <v>440</v>
          </cell>
          <cell r="AZ32">
            <v>108</v>
          </cell>
          <cell r="BN32">
            <v>402.76511999999997</v>
          </cell>
          <cell r="BQ32">
            <v>1114.55</v>
          </cell>
        </row>
      </sheetData>
      <sheetData sheetId="4"/>
      <sheetData sheetId="5"/>
      <sheetData sheetId="6"/>
      <sheetData sheetId="7"/>
      <sheetData sheetId="8">
        <row r="32">
          <cell r="H32">
            <v>23393.052</v>
          </cell>
          <cell r="J32">
            <v>4761.9508999999998</v>
          </cell>
          <cell r="Q32">
            <v>7186.7699999999995</v>
          </cell>
          <cell r="X32">
            <v>285.57</v>
          </cell>
          <cell r="AE32">
            <v>43333.299999999996</v>
          </cell>
          <cell r="AL32">
            <v>34091.9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SheetLayoutView="75" workbookViewId="0">
      <selection activeCell="J10" sqref="J10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69" t="s">
        <v>57</v>
      </c>
      <c r="C1" s="69"/>
      <c r="D1" s="69"/>
      <c r="E1" s="69"/>
      <c r="F1" s="69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7" t="s">
        <v>1</v>
      </c>
      <c r="C3" s="78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9" t="s">
        <v>5</v>
      </c>
      <c r="C4" s="80"/>
      <c r="D4" s="9">
        <f>'[1]Начисление ТО'!$O$82</f>
        <v>118982.99000000002</v>
      </c>
      <c r="E4" s="10">
        <f>'[1]Начисление ТО'!$Q$82+'[1]Начисление ТО'!$V$82</f>
        <v>123568.92</v>
      </c>
      <c r="F4" s="66">
        <f>'[1]Начисление ТО'!$W$82</f>
        <v>3057.3</v>
      </c>
    </row>
    <row r="5" spans="1:8" s="8" customFormat="1" ht="16.5" customHeight="1" thickBot="1" x14ac:dyDescent="0.25">
      <c r="A5" s="4"/>
      <c r="B5" s="81" t="s">
        <v>6</v>
      </c>
      <c r="C5" s="82"/>
      <c r="D5" s="11">
        <f>'[1]Начисление Эл.Эн'!$AA$82</f>
        <v>59676.880000000005</v>
      </c>
      <c r="E5" s="12">
        <f>'[1]Начисление Эл.Эн'!$AE$82+'[1]Начисление Эл.Эн'!$AF$82</f>
        <v>83361.94</v>
      </c>
      <c r="F5" s="13">
        <f>'[1]Начисление Эл.Эн'!$AG$82</f>
        <v>1029.03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70" t="s">
        <v>7</v>
      </c>
      <c r="C7" s="70"/>
      <c r="D7" s="65">
        <f>[1]Подрядчики!$C$32</f>
        <v>782.9</v>
      </c>
      <c r="E7" s="17"/>
      <c r="F7" s="18"/>
    </row>
    <row r="8" spans="1:8" s="19" customFormat="1" ht="27.75" hidden="1" customHeight="1" outlineLevel="1" x14ac:dyDescent="0.2">
      <c r="A8" s="14"/>
      <c r="B8" s="71" t="s">
        <v>33</v>
      </c>
      <c r="C8" s="71"/>
      <c r="D8" s="34">
        <f>[1]ОСТАТОК!$D$32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30</v>
      </c>
      <c r="B10" s="73" t="s">
        <v>9</v>
      </c>
      <c r="C10" s="73"/>
      <c r="D10" s="63" t="s">
        <v>29</v>
      </c>
      <c r="E10" s="64" t="s">
        <v>31</v>
      </c>
    </row>
    <row r="11" spans="1:8" s="40" customFormat="1" ht="24" customHeight="1" x14ac:dyDescent="0.2">
      <c r="A11" s="60" t="s">
        <v>34</v>
      </c>
      <c r="B11" s="72" t="s">
        <v>56</v>
      </c>
      <c r="C11" s="72"/>
      <c r="D11" s="67">
        <f>D4</f>
        <v>118982.99000000002</v>
      </c>
      <c r="E11" s="61">
        <f>D11/$D$7/12</f>
        <v>12.664770937114151</v>
      </c>
      <c r="G11" s="22"/>
      <c r="H11" s="23"/>
    </row>
    <row r="12" spans="1:8" s="40" customFormat="1" ht="29.25" customHeight="1" x14ac:dyDescent="0.2">
      <c r="A12" s="47" t="s">
        <v>35</v>
      </c>
      <c r="B12" s="74" t="s">
        <v>62</v>
      </c>
      <c r="C12" s="75"/>
      <c r="D12" s="39">
        <f>[1]ОСТАТОК!$E$32</f>
        <v>0</v>
      </c>
      <c r="E12" s="48">
        <f t="shared" ref="E12:E29" si="0">D12/$D$7/12</f>
        <v>0</v>
      </c>
      <c r="G12" s="22"/>
      <c r="H12" s="23"/>
    </row>
    <row r="13" spans="1:8" s="40" customFormat="1" ht="26.25" customHeight="1" x14ac:dyDescent="0.2">
      <c r="A13" s="49" t="s">
        <v>36</v>
      </c>
      <c r="B13" s="88" t="s">
        <v>10</v>
      </c>
      <c r="C13" s="89"/>
      <c r="D13" s="38">
        <f>D14+D22</f>
        <v>147917.38292</v>
      </c>
      <c r="E13" s="48">
        <f t="shared" si="0"/>
        <v>15.744601579597225</v>
      </c>
      <c r="F13" s="41"/>
    </row>
    <row r="14" spans="1:8" s="44" customFormat="1" x14ac:dyDescent="0.2">
      <c r="A14" s="50" t="s">
        <v>37</v>
      </c>
      <c r="B14" s="90" t="s">
        <v>11</v>
      </c>
      <c r="C14" s="90"/>
      <c r="D14" s="45">
        <f>SUM(D15:D21)</f>
        <v>38793.171520000004</v>
      </c>
      <c r="E14" s="51">
        <f t="shared" si="0"/>
        <v>4.1292173883424876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[1]Подрядчики!$Q$32</f>
        <v>3622.0355</v>
      </c>
      <c r="E15" s="53">
        <f t="shared" si="0"/>
        <v>0.3855362008770809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[1]Подрядчики!$BN$32</f>
        <v>402.76511999999997</v>
      </c>
      <c r="E16" s="53">
        <f t="shared" si="0"/>
        <v>4.2871069102056458E-2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[1]Подрядчики!$AN$32</f>
        <v>440</v>
      </c>
      <c r="E17" s="53">
        <f t="shared" si="0"/>
        <v>4.683441904032018E-2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[1]Подрядчики!$AZ$32</f>
        <v>108</v>
      </c>
      <c r="E18" s="53">
        <f t="shared" si="0"/>
        <v>1.1495721037169499E-2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[1]Подрядчики!$BQ$32</f>
        <v>1114.55</v>
      </c>
      <c r="E19" s="53">
        <f t="shared" si="0"/>
        <v>0.11863477668497467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[1]ОСТАТОК!$J$32</f>
        <v>4761.9508999999998</v>
      </c>
      <c r="E20" s="53">
        <f t="shared" si="0"/>
        <v>0.50687091795461325</v>
      </c>
      <c r="F20" s="27"/>
    </row>
    <row r="21" spans="1:6" ht="15" customHeight="1" x14ac:dyDescent="0.2">
      <c r="A21" s="52" t="s">
        <v>60</v>
      </c>
      <c r="B21" s="28" t="s">
        <v>58</v>
      </c>
      <c r="C21" s="68" t="s">
        <v>59</v>
      </c>
      <c r="D21" s="36">
        <v>28343.87</v>
      </c>
      <c r="E21" s="53">
        <f t="shared" si="0"/>
        <v>3.0169742836462725</v>
      </c>
      <c r="F21" s="27"/>
    </row>
    <row r="22" spans="1:6" s="44" customFormat="1" ht="23.25" customHeight="1" x14ac:dyDescent="0.2">
      <c r="A22" s="50" t="s">
        <v>44</v>
      </c>
      <c r="B22" s="83" t="s">
        <v>4</v>
      </c>
      <c r="C22" s="84"/>
      <c r="D22" s="42">
        <f>SUM(D23:D28)</f>
        <v>109124.2114</v>
      </c>
      <c r="E22" s="51">
        <f t="shared" si="0"/>
        <v>11.615384191254735</v>
      </c>
      <c r="F22" s="43"/>
    </row>
    <row r="23" spans="1:6" ht="16.5" customHeight="1" x14ac:dyDescent="0.2">
      <c r="A23" s="52" t="s">
        <v>45</v>
      </c>
      <c r="B23" s="85" t="s">
        <v>24</v>
      </c>
      <c r="C23" s="86"/>
      <c r="D23" s="37">
        <f>[1]ОСТАТОК!$H$32</f>
        <v>23393.052</v>
      </c>
      <c r="E23" s="53">
        <f t="shared" si="0"/>
        <v>2.4899999999999998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[1]ОСТАТОК!$Q$32</f>
        <v>7186.7699999999995</v>
      </c>
      <c r="E24" s="53">
        <f t="shared" si="0"/>
        <v>0.76497317665091324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[1]ОСТАТОК!$X$32</f>
        <v>285.57</v>
      </c>
      <c r="E25" s="53">
        <f t="shared" si="0"/>
        <v>3.0396602375782348E-2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[1]ОСТАТОК!$AE$32</f>
        <v>43333.299999999996</v>
      </c>
      <c r="E26" s="53">
        <f t="shared" si="0"/>
        <v>4.6124771149997867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[1]ОСТАТОК!$AL$32</f>
        <v>34091.9</v>
      </c>
      <c r="E27" s="53">
        <f t="shared" si="0"/>
        <v>3.6288052965470263</v>
      </c>
    </row>
    <row r="28" spans="1:6" ht="32.25" customHeight="1" thickBot="1" x14ac:dyDescent="0.25">
      <c r="A28" s="52" t="s">
        <v>55</v>
      </c>
      <c r="B28" s="91" t="s">
        <v>63</v>
      </c>
      <c r="C28" s="92"/>
      <c r="D28" s="37">
        <f>(E5*1%)+(D12*1%)</f>
        <v>833.61940000000004</v>
      </c>
      <c r="E28" s="53">
        <f t="shared" si="0"/>
        <v>8.8732000681227927E-2</v>
      </c>
    </row>
    <row r="29" spans="1:6" ht="42.75" customHeight="1" thickBot="1" x14ac:dyDescent="0.25">
      <c r="A29" s="57" t="s">
        <v>50</v>
      </c>
      <c r="B29" s="87" t="s">
        <v>32</v>
      </c>
      <c r="C29" s="87"/>
      <c r="D29" s="58">
        <f>D11+D8+D12-D13</f>
        <v>-28934.392919999984</v>
      </c>
      <c r="E29" s="59">
        <f t="shared" si="0"/>
        <v>-3.0798306424830741</v>
      </c>
    </row>
    <row r="31" spans="1:6" x14ac:dyDescent="0.2">
      <c r="B31" s="31" t="s">
        <v>61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6"/>
      <c r="E40" s="76"/>
    </row>
  </sheetData>
  <mergeCells count="16"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2014-05-30T06:04:59Z</cp:lastPrinted>
  <dcterms:created xsi:type="dcterms:W3CDTF">2002-02-11T05:58:42Z</dcterms:created>
  <dcterms:modified xsi:type="dcterms:W3CDTF">2014-05-30T06:05:52Z</dcterms:modified>
</cp:coreProperties>
</file>